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На сайт\Управление по экономике\Аналитич. отчет за 1 кв.2020\"/>
    </mc:Choice>
  </mc:AlternateContent>
  <bookViews>
    <workbookView xWindow="0" yWindow="0" windowWidth="17280" windowHeight="6495" tabRatio="500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Диагностика!$A$1:$K$53</definedName>
    <definedName name="Print_Area_0" localSheetId="3">'Инвест. проекты'!$A$1:$H$15</definedName>
    <definedName name="Print_Area_0" localSheetId="2">'Расчет ИФО'!$A$1:$I$67</definedName>
    <definedName name="Print_Area_0_0" localSheetId="1">Диагностика!$A$1:$K$53</definedName>
    <definedName name="Print_Area_0_0" localSheetId="3">'Инвест. проекты'!$A$1:$H$15</definedName>
    <definedName name="Print_Area_0_0" localSheetId="2">'Расчет ИФО'!$A$1:$I$67</definedName>
    <definedName name="Print_Area_0_0_0" localSheetId="1">Диагностика!$A$1:$K$53</definedName>
    <definedName name="Print_Area_0_0_0" localSheetId="3">'Инвест. проекты'!$A$1:$H$15</definedName>
    <definedName name="Print_Area_0_0_0" localSheetId="2">'Расчет ИФО'!$A$1:$I$67</definedName>
    <definedName name="Print_Area_0_0_0_0" localSheetId="1">Диагностика!$A$1:$K$53</definedName>
    <definedName name="Print_Area_0_0_0_0" localSheetId="3">'Инвест. проекты'!$A$1:$H$15</definedName>
    <definedName name="Print_Area_0_0_0_0" localSheetId="2">'Расчет ИФО'!$A$1:$I$67</definedName>
    <definedName name="Print_Titles_0" localSheetId="1">Диагностика!$7:$7</definedName>
    <definedName name="Print_Titles_0" localSheetId="2">'Расчет ИФО'!$5:$9</definedName>
    <definedName name="Print_Titles_0_0" localSheetId="1">Диагностика!$7:$7</definedName>
    <definedName name="Print_Titles_0_0" localSheetId="2">'Расчет ИФО'!$5:$9</definedName>
    <definedName name="Print_Titles_0_0_0" localSheetId="1">Диагностика!$7:$7</definedName>
    <definedName name="Print_Titles_0_0_0" localSheetId="2">'Расчет ИФО'!$5:$9</definedName>
    <definedName name="Print_Titles_0_0_0_0" localSheetId="1">Диагностика!$7:$7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Диагностика!$7:$7</definedName>
    <definedName name="_xlnm.Print_Titles" localSheetId="2">'Расчет ИФО'!$5:$9</definedName>
    <definedName name="_xlnm.Print_Area" localSheetId="0">Аналит.отчет!$A$1:$E$167</definedName>
    <definedName name="_xlnm.Print_Area" localSheetId="1">Диагностика!$A$1:$K$53</definedName>
    <definedName name="_xlnm.Print_Area" localSheetId="3">'Инвест. проекты'!$A$1:$H$15</definedName>
    <definedName name="_xlnm.Print_Area" localSheetId="2">'Расчет ИФО'!$A$1:$I$67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1" i="2" l="1"/>
  <c r="D53" i="1" l="1"/>
  <c r="D11" i="1"/>
  <c r="C11" i="1"/>
  <c r="D34" i="1"/>
  <c r="C34" i="1"/>
  <c r="E26" i="1"/>
  <c r="C9" i="1" l="1"/>
  <c r="D9" i="1"/>
  <c r="C53" i="1" l="1"/>
  <c r="D108" i="1" l="1"/>
  <c r="E8" i="2" l="1"/>
  <c r="G39" i="3" l="1"/>
  <c r="G38" i="3"/>
  <c r="G37" i="3"/>
  <c r="G40" i="3" l="1"/>
  <c r="I43" i="3"/>
  <c r="I44" i="3"/>
  <c r="I45" i="3"/>
  <c r="I46" i="3"/>
  <c r="I42" i="3"/>
  <c r="I15" i="3"/>
  <c r="I17" i="3"/>
  <c r="I18" i="3"/>
  <c r="H16" i="3"/>
  <c r="G16" i="3"/>
  <c r="H48" i="3"/>
  <c r="G48" i="3"/>
  <c r="H47" i="3"/>
  <c r="G47" i="3"/>
  <c r="E150" i="1"/>
  <c r="E123" i="1"/>
  <c r="H23" i="3"/>
  <c r="G23" i="3"/>
  <c r="H59" i="3"/>
  <c r="H58" i="3"/>
  <c r="H57" i="3"/>
  <c r="G59" i="3"/>
  <c r="G58" i="3"/>
  <c r="G57" i="3"/>
  <c r="E128" i="1"/>
  <c r="I34" i="3"/>
  <c r="I33" i="3"/>
  <c r="I32" i="3"/>
  <c r="I31" i="3"/>
  <c r="I30" i="3"/>
  <c r="I29" i="3"/>
  <c r="I28" i="3"/>
  <c r="I25" i="3"/>
  <c r="I24" i="3"/>
  <c r="I22" i="3"/>
  <c r="I21" i="3"/>
  <c r="I20" i="3"/>
  <c r="I19" i="3"/>
  <c r="G49" i="3" l="1"/>
  <c r="H49" i="3"/>
  <c r="I48" i="3"/>
  <c r="I47" i="3"/>
  <c r="I23" i="3"/>
  <c r="I16" i="3"/>
  <c r="J51" i="2"/>
  <c r="I51" i="2"/>
  <c r="E39" i="2"/>
  <c r="E51" i="2" s="1"/>
  <c r="K8" i="2"/>
  <c r="G51" i="2"/>
  <c r="H51" i="2"/>
  <c r="G15" i="4"/>
  <c r="F15" i="4"/>
  <c r="I62" i="3"/>
  <c r="H61" i="3"/>
  <c r="G61" i="3"/>
  <c r="H60" i="3"/>
  <c r="H63" i="3" s="1"/>
  <c r="G60" i="3"/>
  <c r="I59" i="3"/>
  <c r="I58" i="3"/>
  <c r="I57" i="3"/>
  <c r="H55" i="3"/>
  <c r="G55" i="3"/>
  <c r="I54" i="3"/>
  <c r="I53" i="3"/>
  <c r="I52" i="3"/>
  <c r="I49" i="3"/>
  <c r="H14" i="3"/>
  <c r="H26" i="3" s="1"/>
  <c r="H50" i="3" s="1"/>
  <c r="G14" i="3"/>
  <c r="E165" i="1"/>
  <c r="E164" i="1"/>
  <c r="E163" i="1"/>
  <c r="E162" i="1"/>
  <c r="E160" i="1"/>
  <c r="E159" i="1"/>
  <c r="E158" i="1"/>
  <c r="E157" i="1"/>
  <c r="E156" i="1"/>
  <c r="E155" i="1"/>
  <c r="E154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1" i="1"/>
  <c r="E130" i="1"/>
  <c r="E129" i="1"/>
  <c r="E127" i="1"/>
  <c r="E125" i="1"/>
  <c r="E124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D106" i="1"/>
  <c r="C108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89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6" i="1"/>
  <c r="E64" i="1"/>
  <c r="E63" i="1"/>
  <c r="E62" i="1"/>
  <c r="E61" i="1"/>
  <c r="E59" i="1"/>
  <c r="E58" i="1"/>
  <c r="E56" i="1"/>
  <c r="E55" i="1"/>
  <c r="E53" i="1"/>
  <c r="E52" i="1"/>
  <c r="E51" i="1"/>
  <c r="E49" i="1"/>
  <c r="E48" i="1"/>
  <c r="E46" i="1"/>
  <c r="E44" i="1"/>
  <c r="E43" i="1"/>
  <c r="E41" i="1"/>
  <c r="E40" i="1"/>
  <c r="E38" i="1"/>
  <c r="E37" i="1"/>
  <c r="E35" i="1"/>
  <c r="D31" i="1"/>
  <c r="C31" i="1"/>
  <c r="E30" i="1"/>
  <c r="E29" i="1"/>
  <c r="E28" i="1"/>
  <c r="E27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D133" i="1" l="1"/>
  <c r="D132" i="1"/>
  <c r="D24" i="1"/>
  <c r="K51" i="2"/>
  <c r="E90" i="1"/>
  <c r="I55" i="3"/>
  <c r="E108" i="1"/>
  <c r="G26" i="3"/>
  <c r="I14" i="3"/>
  <c r="C106" i="1"/>
  <c r="E31" i="1"/>
  <c r="E11" i="1"/>
  <c r="E34" i="1"/>
  <c r="I61" i="3"/>
  <c r="I60" i="3"/>
  <c r="C24" i="1"/>
  <c r="E91" i="1"/>
  <c r="G63" i="3"/>
  <c r="I63" i="3" s="1"/>
  <c r="C133" i="1" l="1"/>
  <c r="E133" i="1" s="1"/>
  <c r="C132" i="1"/>
  <c r="C161" i="1" s="1"/>
  <c r="E161" i="1" s="1"/>
  <c r="E24" i="1"/>
  <c r="I26" i="3"/>
  <c r="G50" i="3"/>
  <c r="I50" i="3" s="1"/>
  <c r="E106" i="1"/>
  <c r="E9" i="1"/>
  <c r="E132" i="1" l="1"/>
</calcChain>
</file>

<file path=xl/sharedStrings.xml><?xml version="1.0" encoding="utf-8"?>
<sst xmlns="http://schemas.openxmlformats.org/spreadsheetml/2006/main" count="575" uniqueCount="313">
  <si>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</si>
  <si>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</si>
  <si>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</si>
  <si>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</si>
  <si>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</si>
  <si>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</si>
  <si>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</si>
  <si>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</si>
  <si>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</si>
  <si>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</si>
  <si>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</si>
  <si>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</si>
  <si>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</si>
  <si>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</si>
  <si>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</si>
  <si>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</si>
  <si>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</si>
  <si>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</si>
  <si>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</si>
  <si>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</si>
  <si>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</si>
  <si>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</si>
  <si>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</si>
  <si>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</si>
  <si>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</si>
  <si>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 xml:space="preserve">Прибыль, прибыльно работающих  предприятий 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</si>
  <si>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</si>
  <si>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</si>
  <si>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</si>
  <si>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</si>
  <si>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</si>
  <si>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</si>
  <si>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</si>
  <si>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</si>
  <si>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</si>
  <si>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</si>
  <si>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</si>
  <si>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</si>
  <si>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</si>
  <si>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</si>
  <si>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</si>
  <si>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</si>
  <si>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</si>
  <si>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</si>
  <si>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</si>
  <si>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</si>
  <si>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</si>
  <si>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</si>
  <si>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</si>
  <si>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</si>
  <si>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</si>
  <si>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</si>
  <si>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</si>
  <si>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</si>
  <si>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</si>
  <si>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</si>
  <si>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</si>
  <si>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</si>
  <si>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</si>
  <si>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</si>
  <si>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</si>
  <si>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</si>
  <si>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</si>
  <si>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</si>
  <si>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</si>
  <si>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</si>
  <si>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</si>
  <si>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</si>
  <si>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</si>
  <si>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 xml:space="preserve">                                   уд. вес в общей численности населения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</si>
  <si>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</si>
  <si>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</si>
  <si>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</si>
  <si>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</si>
  <si>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</si>
  <si>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</si>
  <si>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</si>
  <si>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</si>
  <si>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</si>
  <si>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</si>
  <si>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 Всего  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</si>
  <si>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</si>
  <si>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</si>
  <si>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</si>
  <si>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</si>
  <si>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</si>
  <si>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</si>
  <si>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</si>
  <si>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</si>
  <si>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</si>
  <si>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</si>
  <si>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</si>
  <si>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</si>
  <si>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</si>
  <si>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</si>
  <si>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</si>
  <si>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</si>
  <si>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культуры, спарта, организации досуга и развлечений, в том числе: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</si>
  <si>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</si>
  <si>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</si>
  <si>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</si>
  <si>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</si>
  <si>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</si>
  <si>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</si>
  <si>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</si>
  <si>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</si>
  <si>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</si>
  <si>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</si>
  <si>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</si>
  <si>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</si>
  <si>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</si>
  <si>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</si>
  <si>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r>
      <rPr>
        <b/>
        <sz val="14"/>
        <rFont val="Times New Roman"/>
        <family val="1"/>
        <charset val="204"/>
      </rP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</si>
  <si>
    <t>Приложение 1</t>
  </si>
  <si>
    <t>Диагностика состояния экономики и предприятий</t>
  </si>
  <si>
    <t xml:space="preserve"> муниципального образования "Тулунский район"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</si>
  <si>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</si>
  <si>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</si>
  <si>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</si>
  <si>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</si>
  <si>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</si>
  <si>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</si>
  <si>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</si>
  <si>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</si>
  <si>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</si>
  <si>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</si>
  <si>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</si>
  <si>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ООО "Дельта"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</si>
  <si>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</si>
  <si>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</si>
  <si>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</si>
  <si>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</si>
  <si>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Обеспечение электрической энергией, газом и паром; кондиционирование воздуха (D) - всего</t>
  </si>
  <si>
    <t>МКУ "Обслуживающий центр"</t>
  </si>
  <si>
    <t>Строительство (F) - всего</t>
  </si>
  <si>
    <t>Торговля оптовая и розничная; ремонт автотранспортных средств и мотоциклов (G) - всего</t>
  </si>
  <si>
    <t>Тулунское Райпо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</si>
  <si>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</si>
  <si>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</si>
  <si>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</si>
  <si>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</si>
  <si>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</si>
  <si>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</si>
  <si>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</si>
  <si>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</si>
  <si>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</si>
  <si>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</si>
  <si>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</si>
  <si>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</si>
  <si>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</si>
  <si>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</si>
  <si>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</si>
  <si>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</si>
  <si>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</si>
  <si>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</si>
  <si>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</si>
  <si>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</si>
  <si>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</si>
  <si>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</si>
  <si>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</si>
  <si>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</si>
  <si>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</si>
  <si>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</si>
  <si>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</si>
  <si>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</si>
  <si>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</si>
  <si>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</si>
  <si>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</si>
  <si>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</si>
  <si>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</si>
  <si>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</si>
  <si>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</si>
  <si>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</si>
  <si>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</si>
  <si>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</si>
  <si>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</si>
  <si>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</si>
  <si>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</si>
  <si>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</si>
  <si>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</si>
  <si>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</si>
  <si>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</si>
  <si>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</si>
  <si>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</si>
  <si>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</si>
  <si>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</si>
  <si>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</si>
  <si>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</si>
  <si>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</si>
  <si>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</si>
  <si>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</si>
  <si>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</si>
  <si>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</si>
  <si>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</si>
  <si>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</si>
  <si>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</si>
  <si>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</si>
  <si>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</si>
  <si>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</si>
  <si>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</si>
  <si>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</si>
  <si>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</si>
  <si>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</si>
  <si>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Лесоматериалы хвойных пород,Тысяча плотных кубических метров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</si>
  <si>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</si>
  <si>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</si>
  <si>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</si>
  <si>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</si>
  <si>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</si>
  <si>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</si>
  <si>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</si>
  <si>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</si>
  <si>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</si>
  <si>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</si>
  <si>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</si>
  <si>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мясо</t>
  </si>
  <si>
    <t>молоко</t>
  </si>
  <si>
    <t>яйца</t>
  </si>
  <si>
    <t>тыс.шт</t>
  </si>
  <si>
    <t>90,8*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</si>
  <si>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</si>
  <si>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</si>
  <si>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</si>
  <si>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</si>
  <si>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</si>
  <si>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</si>
  <si>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</si>
  <si>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</si>
  <si>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</si>
  <si>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</si>
  <si>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</si>
  <si>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</si>
  <si>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</si>
  <si>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</si>
  <si>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Писаревскрое сельское поселение, д. Булюшкина</t>
  </si>
  <si>
    <t>Развитие семеноводческого хозяйства зерновых, зернобобовых культур и однолетних трав в ООО "Урожай"</t>
  </si>
  <si>
    <t>реализация</t>
  </si>
  <si>
    <t>2.</t>
  </si>
  <si>
    <t>3.</t>
  </si>
  <si>
    <t>Гадалейское сельское поселение, с.Гадалей</t>
  </si>
  <si>
    <t>4.</t>
  </si>
  <si>
    <t>Мугунское сельское поселение, д.Новая Деревня</t>
  </si>
  <si>
    <t>Производство рапса в ООО "Парижское"</t>
  </si>
  <si>
    <t>5.</t>
  </si>
  <si>
    <t>Добыча полезных ископаемых (B) - всего,</t>
  </si>
  <si>
    <t>ООО "Урожай"</t>
  </si>
  <si>
    <t>Производство зерновых культур в КФХ "Шевцов А.М."</t>
  </si>
  <si>
    <t>Производство зерновых культур в КФХ "Смычков А.В."</t>
  </si>
  <si>
    <t>Мощность проекта
 (в соответст. единицах)</t>
  </si>
  <si>
    <t>Шевцов А.М., глава КФХ, тел. 89501393272</t>
  </si>
  <si>
    <t>Зеленков А.В., генеральный директор, тел. 89248278744</t>
  </si>
  <si>
    <t>Гоцман А.В., директор, тел. 89021739480, email: urozai2@yandex.ru</t>
  </si>
  <si>
    <t>Водоснабжение; водоотведение, организация сбора и утилизации отходов, деятельность по ликвидации загрязнений (Е):</t>
  </si>
  <si>
    <t>Число действующих малых предприятий (с КФХ) - всего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</si>
  <si>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</si>
  <si>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</si>
  <si>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>Уд. вес выручки предприятий малого бизнеса в выручке  в целом по МО (с ИП и КФХ)</t>
  </si>
  <si>
    <t>Тулунский филиал АО "Дорожная служба Иркутской области"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</si>
  <si>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</si>
  <si>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</si>
  <si>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</si>
  <si>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</si>
  <si>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</si>
  <si>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</si>
  <si>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</si>
  <si>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</si>
  <si>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</si>
  <si>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</si>
  <si>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Энергия тепловая, отпущенная котельными,Тысяча гигакалорий (ООО "Теплосервис")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</si>
  <si>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</si>
  <si>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</si>
  <si>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</si>
  <si>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</si>
  <si>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</si>
  <si>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</si>
  <si>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ООО "Наш Дом"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</si>
  <si>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</si>
  <si>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</si>
  <si>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</si>
  <si>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>Смычков А.В., глава КФХ, тел. 89041406383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</si>
  <si>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</si>
  <si>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</si>
  <si>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</si>
  <si>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</si>
  <si>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</si>
  <si>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Бетон, готовый для заливки (товарный бетон),Тыс. куб.м ООО "Стройпром"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</si>
  <si>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</si>
  <si>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</si>
  <si>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</si>
  <si>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</si>
  <si>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Раздел С "Обрабатывающие производства"</t>
  </si>
  <si>
    <t>ООО "Кедр"</t>
  </si>
  <si>
    <t>ООО "Стройпром"</t>
  </si>
  <si>
    <t>Деятельность профессиональная, научная и техническая</t>
  </si>
  <si>
    <t xml:space="preserve"> за 1 квартал 2019 год</t>
  </si>
  <si>
    <t>Индекс промышленного производства (В+C+D)</t>
  </si>
  <si>
    <t>Прочие (Наш дом)</t>
  </si>
  <si>
    <t>10 тыс. тонн семян зерновых культур</t>
  </si>
  <si>
    <t>Развитие мясного скотоводства ООО Урожай»</t>
  </si>
  <si>
    <t xml:space="preserve">73,5тонны              мяса </t>
  </si>
  <si>
    <t>4,3 тыс. тонн зерновых</t>
  </si>
  <si>
    <t>Будаговское сельское поселение, д.Аверьяновка</t>
  </si>
  <si>
    <t>2,2 тыс. тонн зерновых</t>
  </si>
  <si>
    <t>реализация приостановлена</t>
  </si>
  <si>
    <t>2,3 тыс. тонн рапса</t>
  </si>
  <si>
    <t>за 1 квартал 2020 год</t>
  </si>
  <si>
    <t>Аналитический отчет о социально-экономической ситуации</t>
  </si>
  <si>
    <t>Прочие (ООО "Наш Дом")</t>
  </si>
  <si>
    <t>6.</t>
  </si>
  <si>
    <t xml:space="preserve">Развитие семейной животноводческой фермы по прозводству молока" ИП Глава КФХ Гамаюнов А.А. </t>
  </si>
  <si>
    <t>Гамаюнов А.А., глава КФХ, тел.89086566765</t>
  </si>
  <si>
    <t>0,787 тыс. тонн</t>
  </si>
  <si>
    <t>Владимировское сельское поселение, д.Вознесенск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</si>
</sst>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33" x14ac:knownFonts="1">
    <font>
      <sz val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1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sz val="14"/>
      <color rgb="FFFF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166" fontId="21" fillId="0" borderId="0" applyBorder="0" applyProtection="0"/>
  </cellStyleXfs>
  <cellXfs count="257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3" fillId="0" borderId="0" xfId="0" applyFont="1"/>
    <xf numFmtId="0" fontId="14" fillId="4" borderId="0" xfId="0" applyFont="1" applyFill="1"/>
    <xf numFmtId="0" fontId="14" fillId="0" borderId="0" xfId="0" applyFont="1"/>
    <xf numFmtId="0" fontId="6" fillId="4" borderId="0" xfId="0" applyFont="1" applyFill="1"/>
    <xf numFmtId="0" fontId="6" fillId="0" borderId="0" xfId="0" applyFont="1"/>
    <xf numFmtId="0" fontId="14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/>
    <xf numFmtId="164" fontId="16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6" xfId="0" applyFont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6" xfId="0" applyFont="1" applyFill="1" applyBorder="1" applyAlignment="1">
      <alignment vertical="center" wrapText="1"/>
    </xf>
    <xf numFmtId="0" fontId="14" fillId="4" borderId="7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49" fontId="14" fillId="0" borderId="0" xfId="0" applyNumberFormat="1" applyFont="1"/>
    <xf numFmtId="0" fontId="17" fillId="0" borderId="0" xfId="0" applyFont="1"/>
    <xf numFmtId="0" fontId="14" fillId="3" borderId="2" xfId="0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4" fontId="14" fillId="5" borderId="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4" fillId="0" borderId="0" xfId="0" applyFont="1" applyBorder="1"/>
    <xf numFmtId="49" fontId="14" fillId="0" borderId="0" xfId="0" applyNumberFormat="1" applyFont="1" applyBorder="1"/>
    <xf numFmtId="0" fontId="16" fillId="0" borderId="0" xfId="0" applyFont="1" applyAlignment="1">
      <alignment horizontal="right" vertical="center"/>
    </xf>
    <xf numFmtId="0" fontId="14" fillId="4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9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0" fillId="4" borderId="2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 wrapText="1"/>
    </xf>
    <xf numFmtId="0" fontId="22" fillId="0" borderId="0" xfId="0" applyFont="1"/>
    <xf numFmtId="164" fontId="16" fillId="0" borderId="19" xfId="0" applyNumberFormat="1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" fontId="14" fillId="0" borderId="8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24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" fontId="14" fillId="0" borderId="12" xfId="0" applyNumberFormat="1" applyFont="1" applyFill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" fontId="14" fillId="0" borderId="13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164" fontId="14" fillId="0" borderId="7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64" fontId="31" fillId="0" borderId="2" xfId="0" applyNumberFormat="1" applyFont="1" applyFill="1" applyBorder="1" applyAlignment="1">
      <alignment horizontal="center" vertical="center"/>
    </xf>
    <xf numFmtId="1" fontId="31" fillId="0" borderId="2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64" fontId="14" fillId="0" borderId="2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4" fontId="14" fillId="0" borderId="16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 wrapText="1"/>
    </xf>
    <xf numFmtId="164" fontId="16" fillId="0" borderId="13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4" borderId="0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right" vertical="center" wrapText="1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3" xfId="0" applyNumberFormat="1" applyFont="1" applyFill="1" applyBorder="1" applyAlignment="1">
      <alignment horizontal="center" vertical="center"/>
    </xf>
    <xf numFmtId="164" fontId="14" fillId="5" borderId="8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164" fontId="14" fillId="5" borderId="21" xfId="0" applyNumberFormat="1" applyFont="1" applyFill="1" applyBorder="1" applyAlignment="1">
      <alignment horizontal="center" vertical="center"/>
    </xf>
    <xf numFmtId="164" fontId="14" fillId="5" borderId="3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3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164" fontId="14" fillId="7" borderId="13" xfId="0" applyNumberFormat="1" applyFont="1" applyFill="1" applyBorder="1" applyAlignment="1">
      <alignment horizontal="center" vertical="center" wrapText="1"/>
    </xf>
    <xf numFmtId="0" fontId="14" fillId="7" borderId="8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left" vertical="center" wrapText="1"/>
    </xf>
    <xf numFmtId="2" fontId="14" fillId="5" borderId="1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center" wrapText="1"/>
    </xf>
    <xf numFmtId="2" fontId="14" fillId="5" borderId="1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left" vertical="center" wrapText="1"/>
    </xf>
    <xf numFmtId="2" fontId="14" fillId="5" borderId="8" xfId="0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horizontal="left" vertical="center" wrapText="1"/>
    </xf>
    <xf numFmtId="164" fontId="14" fillId="5" borderId="22" xfId="0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32" fillId="0" borderId="0" xfId="0" applyFont="1"/>
    <xf numFmtId="0" fontId="1" fillId="0" borderId="0" xfId="0" applyFont="1"/>
    <xf numFmtId="0" fontId="32" fillId="0" borderId="0" xfId="0" applyFont="1" applyAlignment="1">
      <alignment vertical="center"/>
    </xf>
    <xf numFmtId="164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65" fontId="25" fillId="0" borderId="2" xfId="0" applyNumberFormat="1" applyFont="1" applyFill="1" applyBorder="1" applyAlignment="1">
      <alignment horizontal="center" vertical="center" wrapText="1"/>
    </xf>
    <xf numFmtId="164" fontId="27" fillId="0" borderId="2" xfId="0" applyNumberFormat="1" applyFont="1" applyFill="1" applyBorder="1" applyAlignment="1">
      <alignment horizontal="center" vertical="center" wrapText="1"/>
    </xf>
    <xf numFmtId="0" fontId="14" fillId="7" borderId="0" xfId="0" applyFont="1" applyFill="1" applyAlignment="1">
      <alignment wrapText="1"/>
    </xf>
    <xf numFmtId="0" fontId="14" fillId="7" borderId="2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center" vertical="center"/>
    </xf>
    <xf numFmtId="164" fontId="25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6" fillId="4" borderId="2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6" fillId="0" borderId="2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14" fillId="0" borderId="15" xfId="0" applyFont="1" applyBorder="1" applyAlignment="1">
      <alignment vertical="center" wrapText="1"/>
    </xf>
    <xf numFmtId="0" fontId="14" fillId="2" borderId="2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4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tabSelected="1" view="pageBreakPreview" zoomScale="75" zoomScaleNormal="75" zoomScaleSheetLayoutView="75" zoomScalePageLayoutView="75" workbookViewId="0">
      <selection activeCell="D7" sqref="D7"/>
    </sheetView>
  </sheetViews>
  <sheetFormatPr defaultRowHeight="12.75" x14ac:dyDescent="0.2"/>
  <cols>
    <col min="1" max="1" width="69.85546875" customWidth="1"/>
    <col min="2" max="2" width="15.42578125"/>
    <col min="3" max="3" width="16"/>
    <col min="4" max="4" width="21.140625" customWidth="1"/>
    <col min="5" max="5" width="14.7109375" customWidth="1"/>
    <col min="6" max="1025" width="8.5703125"/>
  </cols>
  <sheetData>
    <row r="1" spans="1:5" ht="105" customHeight="1" x14ac:dyDescent="0.2">
      <c r="A1" s="1"/>
      <c r="B1" s="2"/>
      <c r="C1" s="1"/>
      <c r="D1" s="220" t="s">
        <v>0</v>
      </c>
      <c r="E1" s="220"/>
    </row>
    <row r="2" spans="1:5" ht="18" x14ac:dyDescent="0.2">
      <c r="A2" s="2"/>
      <c r="B2" s="2"/>
      <c r="C2" s="1"/>
      <c r="D2" s="221"/>
      <c r="E2" s="221"/>
    </row>
    <row r="3" spans="1:5" ht="24" customHeight="1" x14ac:dyDescent="0.2">
      <c r="A3" s="222" t="s">
        <v>306</v>
      </c>
      <c r="B3" s="222"/>
      <c r="C3" s="222"/>
      <c r="D3" s="222"/>
      <c r="E3" s="222"/>
    </row>
    <row r="4" spans="1:5" ht="20.25" customHeight="1" x14ac:dyDescent="0.2">
      <c r="A4" s="222" t="s">
        <v>1</v>
      </c>
      <c r="B4" s="222"/>
      <c r="C4" s="222"/>
      <c r="D4" s="222"/>
      <c r="E4" s="222"/>
    </row>
    <row r="5" spans="1:5" ht="23.25" customHeight="1" x14ac:dyDescent="0.2">
      <c r="A5" s="222" t="s">
        <v>305</v>
      </c>
      <c r="B5" s="222"/>
      <c r="C5" s="222"/>
      <c r="D5" s="222"/>
      <c r="E5" s="222"/>
    </row>
    <row r="6" spans="1:5" ht="18" x14ac:dyDescent="0.2">
      <c r="A6" s="215"/>
      <c r="B6" s="215"/>
      <c r="C6" s="215"/>
      <c r="D6" s="215"/>
      <c r="E6" s="215"/>
    </row>
    <row r="7" spans="1:5" ht="111" customHeight="1" x14ac:dyDescent="0.2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ht="18.75" customHeight="1" x14ac:dyDescent="0.2">
      <c r="A8" s="216" t="s">
        <v>7</v>
      </c>
      <c r="B8" s="216"/>
      <c r="C8" s="216"/>
      <c r="D8" s="216"/>
      <c r="E8" s="216"/>
    </row>
    <row r="9" spans="1:5" ht="39" x14ac:dyDescent="0.2">
      <c r="A9" s="90" t="s">
        <v>8</v>
      </c>
      <c r="B9" s="85" t="s">
        <v>9</v>
      </c>
      <c r="C9" s="86">
        <f>SUM(C15:C23)+C11</f>
        <v>2049.6999999999998</v>
      </c>
      <c r="D9" s="86">
        <f>SUM(D15:D23)+D11</f>
        <v>2114.8999999999996</v>
      </c>
      <c r="E9" s="86">
        <f>C9/D9*100</f>
        <v>96.917111920185363</v>
      </c>
    </row>
    <row r="10" spans="1:5" ht="18.75" x14ac:dyDescent="0.2">
      <c r="A10" s="91" t="s">
        <v>10</v>
      </c>
      <c r="B10" s="84"/>
      <c r="C10" s="84"/>
      <c r="D10" s="84"/>
      <c r="E10" s="80"/>
    </row>
    <row r="11" spans="1:5" ht="38.25" customHeight="1" x14ac:dyDescent="0.2">
      <c r="A11" s="92" t="s">
        <v>11</v>
      </c>
      <c r="B11" s="84" t="s">
        <v>9</v>
      </c>
      <c r="C11" s="80">
        <f>C12+C13</f>
        <v>104.9</v>
      </c>
      <c r="D11" s="80">
        <f>D12+D13</f>
        <v>143.9</v>
      </c>
      <c r="E11" s="80">
        <f t="shared" ref="E11:E31" si="0">C11/D11*100</f>
        <v>72.897845726198753</v>
      </c>
    </row>
    <row r="12" spans="1:5" ht="42.75" customHeight="1" x14ac:dyDescent="0.2">
      <c r="A12" s="92" t="s">
        <v>12</v>
      </c>
      <c r="B12" s="84" t="s">
        <v>9</v>
      </c>
      <c r="C12" s="80">
        <v>98.2</v>
      </c>
      <c r="D12" s="80">
        <v>127.1</v>
      </c>
      <c r="E12" s="80">
        <f t="shared" si="0"/>
        <v>77.261998426435881</v>
      </c>
    </row>
    <row r="13" spans="1:5" ht="20.25" customHeight="1" x14ac:dyDescent="0.2">
      <c r="A13" s="92" t="s">
        <v>13</v>
      </c>
      <c r="B13" s="84" t="s">
        <v>9</v>
      </c>
      <c r="C13" s="207">
        <v>6.7</v>
      </c>
      <c r="D13" s="80">
        <v>16.8</v>
      </c>
      <c r="E13" s="80">
        <f t="shared" si="0"/>
        <v>39.88095238095238</v>
      </c>
    </row>
    <row r="14" spans="1:5" ht="18.75" x14ac:dyDescent="0.2">
      <c r="A14" s="92" t="s">
        <v>14</v>
      </c>
      <c r="B14" s="84" t="s">
        <v>9</v>
      </c>
      <c r="C14" s="80">
        <v>0</v>
      </c>
      <c r="D14" s="80">
        <v>0</v>
      </c>
      <c r="E14" s="80" t="e">
        <f t="shared" si="0"/>
        <v>#DIV/0!</v>
      </c>
    </row>
    <row r="15" spans="1:5" ht="18.75" x14ac:dyDescent="0.2">
      <c r="A15" s="92" t="s">
        <v>15</v>
      </c>
      <c r="B15" s="84" t="s">
        <v>9</v>
      </c>
      <c r="C15" s="80">
        <v>1682.6</v>
      </c>
      <c r="D15" s="80">
        <v>1722.8</v>
      </c>
      <c r="E15" s="80">
        <f t="shared" si="0"/>
        <v>97.66658927327606</v>
      </c>
    </row>
    <row r="16" spans="1:5" ht="18.75" x14ac:dyDescent="0.2">
      <c r="A16" s="92" t="s">
        <v>16</v>
      </c>
      <c r="B16" s="84" t="s">
        <v>9</v>
      </c>
      <c r="C16" s="80">
        <v>6.7</v>
      </c>
      <c r="D16" s="80">
        <v>6.5</v>
      </c>
      <c r="E16" s="80">
        <f t="shared" si="0"/>
        <v>103.07692307692309</v>
      </c>
    </row>
    <row r="17" spans="1:8" ht="36.75" customHeight="1" x14ac:dyDescent="0.2">
      <c r="A17" s="92" t="s">
        <v>17</v>
      </c>
      <c r="B17" s="84" t="s">
        <v>9</v>
      </c>
      <c r="C17" s="80">
        <v>15.3</v>
      </c>
      <c r="D17" s="80">
        <v>13.3</v>
      </c>
      <c r="E17" s="80">
        <f t="shared" si="0"/>
        <v>115.0375939849624</v>
      </c>
    </row>
    <row r="18" spans="1:8" ht="60" customHeight="1" x14ac:dyDescent="0.2">
      <c r="A18" s="92" t="s">
        <v>18</v>
      </c>
      <c r="B18" s="84" t="s">
        <v>9</v>
      </c>
      <c r="C18" s="80">
        <v>0</v>
      </c>
      <c r="D18" s="80">
        <v>0</v>
      </c>
      <c r="E18" s="80" t="e">
        <f t="shared" si="0"/>
        <v>#DIV/0!</v>
      </c>
    </row>
    <row r="19" spans="1:8" ht="18.75" x14ac:dyDescent="0.2">
      <c r="A19" s="92" t="s">
        <v>278</v>
      </c>
      <c r="B19" s="84" t="s">
        <v>9</v>
      </c>
      <c r="C19" s="80">
        <v>26</v>
      </c>
      <c r="D19" s="80">
        <v>24.3</v>
      </c>
      <c r="E19" s="80">
        <f t="shared" si="0"/>
        <v>106.99588477366255</v>
      </c>
    </row>
    <row r="20" spans="1:8" ht="37.5" x14ac:dyDescent="0.2">
      <c r="A20" s="92" t="s">
        <v>19</v>
      </c>
      <c r="B20" s="84" t="s">
        <v>9</v>
      </c>
      <c r="C20" s="80">
        <v>213.4</v>
      </c>
      <c r="D20" s="80">
        <v>203.3</v>
      </c>
      <c r="E20" s="80">
        <f t="shared" si="0"/>
        <v>104.96802754549925</v>
      </c>
    </row>
    <row r="21" spans="1:8" ht="18.75" x14ac:dyDescent="0.2">
      <c r="A21" s="92" t="s">
        <v>20</v>
      </c>
      <c r="B21" s="84" t="s">
        <v>9</v>
      </c>
      <c r="C21" s="80">
        <v>0</v>
      </c>
      <c r="D21" s="80">
        <v>0</v>
      </c>
      <c r="E21" s="80" t="e">
        <f t="shared" si="0"/>
        <v>#DIV/0!</v>
      </c>
    </row>
    <row r="22" spans="1:8" ht="18.75" x14ac:dyDescent="0.2">
      <c r="A22" s="92" t="s">
        <v>21</v>
      </c>
      <c r="B22" s="84" t="s">
        <v>9</v>
      </c>
      <c r="C22" s="80">
        <v>0</v>
      </c>
      <c r="D22" s="80">
        <v>0</v>
      </c>
      <c r="E22" s="80" t="e">
        <f t="shared" si="0"/>
        <v>#DIV/0!</v>
      </c>
    </row>
    <row r="23" spans="1:8" ht="18.75" x14ac:dyDescent="0.2">
      <c r="A23" s="92" t="s">
        <v>22</v>
      </c>
      <c r="B23" s="84" t="s">
        <v>9</v>
      </c>
      <c r="C23" s="80">
        <v>0.8</v>
      </c>
      <c r="D23" s="80">
        <v>0.8</v>
      </c>
      <c r="E23" s="80">
        <f t="shared" si="0"/>
        <v>100</v>
      </c>
    </row>
    <row r="24" spans="1:8" ht="39" x14ac:dyDescent="0.2">
      <c r="A24" s="90" t="s">
        <v>23</v>
      </c>
      <c r="B24" s="85" t="s">
        <v>24</v>
      </c>
      <c r="C24" s="86">
        <f>C9/C83</f>
        <v>83.815170721733793</v>
      </c>
      <c r="D24" s="86">
        <f>D9/D83</f>
        <v>85.391852061210471</v>
      </c>
      <c r="E24" s="86">
        <f t="shared" si="0"/>
        <v>98.153592759240681</v>
      </c>
    </row>
    <row r="25" spans="1:8" ht="19.5" x14ac:dyDescent="0.2">
      <c r="A25" s="90" t="s">
        <v>25</v>
      </c>
      <c r="B25" s="85" t="s">
        <v>9</v>
      </c>
      <c r="C25" s="86">
        <v>15.4</v>
      </c>
      <c r="D25" s="86">
        <v>22.4</v>
      </c>
      <c r="E25" s="86">
        <f t="shared" si="0"/>
        <v>68.750000000000014</v>
      </c>
    </row>
    <row r="26" spans="1:8" ht="19.5" x14ac:dyDescent="0.25">
      <c r="A26" s="90" t="s">
        <v>26</v>
      </c>
      <c r="B26" s="85" t="s">
        <v>9</v>
      </c>
      <c r="C26" s="202">
        <v>19.899999999999999</v>
      </c>
      <c r="D26" s="202">
        <v>21.4</v>
      </c>
      <c r="E26" s="86">
        <f t="shared" si="0"/>
        <v>92.990654205607484</v>
      </c>
      <c r="F26" s="199"/>
      <c r="G26" s="200"/>
      <c r="H26" s="200"/>
    </row>
    <row r="27" spans="1:8" ht="19.5" x14ac:dyDescent="0.2">
      <c r="A27" s="90" t="s">
        <v>27</v>
      </c>
      <c r="B27" s="85" t="s">
        <v>28</v>
      </c>
      <c r="C27" s="86">
        <v>81</v>
      </c>
      <c r="D27" s="86">
        <v>71.400000000000006</v>
      </c>
      <c r="E27" s="86">
        <f t="shared" si="0"/>
        <v>113.4453781512605</v>
      </c>
    </row>
    <row r="28" spans="1:8" ht="19.5" x14ac:dyDescent="0.2">
      <c r="A28" s="90" t="s">
        <v>29</v>
      </c>
      <c r="B28" s="85" t="s">
        <v>28</v>
      </c>
      <c r="C28" s="86">
        <v>19</v>
      </c>
      <c r="D28" s="86">
        <v>28.6</v>
      </c>
      <c r="E28" s="86">
        <f t="shared" si="0"/>
        <v>66.433566433566426</v>
      </c>
    </row>
    <row r="29" spans="1:8" ht="64.5" customHeight="1" x14ac:dyDescent="0.2">
      <c r="A29" s="98" t="s">
        <v>30</v>
      </c>
      <c r="B29" s="85" t="s">
        <v>9</v>
      </c>
      <c r="C29" s="86">
        <v>48.5</v>
      </c>
      <c r="D29" s="86">
        <v>51.1</v>
      </c>
      <c r="E29" s="86">
        <f t="shared" si="0"/>
        <v>94.911937377690805</v>
      </c>
    </row>
    <row r="30" spans="1:8" ht="60.75" customHeight="1" x14ac:dyDescent="0.2">
      <c r="A30" s="98" t="s">
        <v>31</v>
      </c>
      <c r="B30" s="85" t="s">
        <v>9</v>
      </c>
      <c r="C30" s="86">
        <v>49.7</v>
      </c>
      <c r="D30" s="86">
        <v>52.1</v>
      </c>
      <c r="E30" s="86">
        <f t="shared" si="0"/>
        <v>95.393474088291754</v>
      </c>
    </row>
    <row r="31" spans="1:8" ht="58.5" x14ac:dyDescent="0.2">
      <c r="A31" s="98" t="s">
        <v>32</v>
      </c>
      <c r="B31" s="85" t="s">
        <v>24</v>
      </c>
      <c r="C31" s="86">
        <f>C30/C83</f>
        <v>2.0323042322633409</v>
      </c>
      <c r="D31" s="86">
        <f>D30/D83</f>
        <v>2.1036056042314373</v>
      </c>
      <c r="E31" s="86">
        <f t="shared" si="0"/>
        <v>96.610516162123133</v>
      </c>
    </row>
    <row r="32" spans="1:8" ht="18.75" customHeight="1" x14ac:dyDescent="0.2">
      <c r="A32" s="217" t="s">
        <v>33</v>
      </c>
      <c r="B32" s="217"/>
      <c r="C32" s="217"/>
      <c r="D32" s="217"/>
      <c r="E32" s="217"/>
    </row>
    <row r="33" spans="1:6" ht="18.75" x14ac:dyDescent="0.2">
      <c r="A33" s="93" t="s">
        <v>34</v>
      </c>
      <c r="B33" s="204"/>
      <c r="C33" s="204"/>
      <c r="D33" s="204"/>
      <c r="E33" s="204"/>
    </row>
    <row r="34" spans="1:6" ht="37.5" x14ac:dyDescent="0.2">
      <c r="A34" s="94" t="s">
        <v>35</v>
      </c>
      <c r="B34" s="82" t="s">
        <v>9</v>
      </c>
      <c r="C34" s="81">
        <f>C37+C40+C43</f>
        <v>1709.6</v>
      </c>
      <c r="D34" s="81">
        <f>D37+D40+D43</f>
        <v>1747.5</v>
      </c>
      <c r="E34" s="81">
        <f>C34/D34*100</f>
        <v>97.831187410586551</v>
      </c>
    </row>
    <row r="35" spans="1:6" ht="18.75" x14ac:dyDescent="0.2">
      <c r="A35" s="94" t="s">
        <v>295</v>
      </c>
      <c r="B35" s="82" t="s">
        <v>28</v>
      </c>
      <c r="C35" s="82">
        <v>99.5</v>
      </c>
      <c r="D35" s="82">
        <v>105.8</v>
      </c>
      <c r="E35" s="81">
        <f>C35/D35*100</f>
        <v>94.045368620037806</v>
      </c>
    </row>
    <row r="36" spans="1:6" ht="18.75" x14ac:dyDescent="0.2">
      <c r="A36" s="95" t="s">
        <v>36</v>
      </c>
      <c r="B36" s="84"/>
      <c r="C36" s="84"/>
      <c r="D36" s="84"/>
      <c r="E36" s="89"/>
    </row>
    <row r="37" spans="1:6" ht="37.5" x14ac:dyDescent="0.2">
      <c r="A37" s="94" t="s">
        <v>37</v>
      </c>
      <c r="B37" s="82" t="s">
        <v>9</v>
      </c>
      <c r="C37" s="81">
        <v>1682.6</v>
      </c>
      <c r="D37" s="81">
        <v>1722.8</v>
      </c>
      <c r="E37" s="81">
        <f>C37/D37*100</f>
        <v>97.66658927327606</v>
      </c>
    </row>
    <row r="38" spans="1:6" ht="18.75" x14ac:dyDescent="0.2">
      <c r="A38" s="94" t="s">
        <v>38</v>
      </c>
      <c r="B38" s="82" t="s">
        <v>28</v>
      </c>
      <c r="C38" s="82">
        <v>93.5</v>
      </c>
      <c r="D38" s="82">
        <v>99.5</v>
      </c>
      <c r="E38" s="81">
        <f>C38/D38*100</f>
        <v>93.969849246231149</v>
      </c>
    </row>
    <row r="39" spans="1:6" ht="18.75" x14ac:dyDescent="0.2">
      <c r="A39" s="95" t="s">
        <v>39</v>
      </c>
      <c r="B39" s="84"/>
      <c r="C39" s="84"/>
      <c r="D39" s="84"/>
      <c r="E39" s="80"/>
    </row>
    <row r="40" spans="1:6" ht="37.5" x14ac:dyDescent="0.2">
      <c r="A40" s="94" t="s">
        <v>37</v>
      </c>
      <c r="B40" s="84" t="s">
        <v>9</v>
      </c>
      <c r="C40" s="80">
        <v>6.7</v>
      </c>
      <c r="D40" s="80">
        <v>5.8</v>
      </c>
      <c r="E40" s="80">
        <f>C40/D40*100</f>
        <v>115.51724137931035</v>
      </c>
    </row>
    <row r="41" spans="1:6" ht="18.75" x14ac:dyDescent="0.2">
      <c r="A41" s="94" t="s">
        <v>38</v>
      </c>
      <c r="B41" s="84" t="s">
        <v>28</v>
      </c>
      <c r="C41" s="80" t="s">
        <v>43</v>
      </c>
      <c r="D41" s="80" t="s">
        <v>43</v>
      </c>
      <c r="E41" s="80" t="e">
        <f>C41/D41*100</f>
        <v>#VALUE!</v>
      </c>
    </row>
    <row r="42" spans="1:6" ht="37.5" x14ac:dyDescent="0.2">
      <c r="A42" s="95" t="s">
        <v>40</v>
      </c>
      <c r="B42" s="84"/>
      <c r="C42" s="84"/>
      <c r="D42" s="84"/>
      <c r="E42" s="80"/>
    </row>
    <row r="43" spans="1:6" ht="37.5" x14ac:dyDescent="0.2">
      <c r="A43" s="94" t="s">
        <v>41</v>
      </c>
      <c r="B43" s="82" t="s">
        <v>9</v>
      </c>
      <c r="C43" s="88">
        <v>20.3</v>
      </c>
      <c r="D43" s="81">
        <v>18.899999999999999</v>
      </c>
      <c r="E43" s="81">
        <f>C43/D43*100</f>
        <v>107.40740740740742</v>
      </c>
    </row>
    <row r="44" spans="1:6" ht="18.75" x14ac:dyDescent="0.2">
      <c r="A44" s="94" t="s">
        <v>38</v>
      </c>
      <c r="B44" s="82" t="s">
        <v>28</v>
      </c>
      <c r="C44" s="82">
        <v>101</v>
      </c>
      <c r="D44" s="82">
        <v>100.9</v>
      </c>
      <c r="E44" s="81">
        <f>C44/D44*100</f>
        <v>100.09910802775023</v>
      </c>
      <c r="F44" s="59"/>
    </row>
    <row r="45" spans="1:6" ht="56.25" x14ac:dyDescent="0.2">
      <c r="A45" s="95" t="s">
        <v>252</v>
      </c>
      <c r="B45" s="84"/>
      <c r="C45" s="84"/>
      <c r="D45" s="84"/>
      <c r="E45" s="84"/>
    </row>
    <row r="46" spans="1:6" ht="37.5" x14ac:dyDescent="0.2">
      <c r="A46" s="94" t="s">
        <v>41</v>
      </c>
      <c r="B46" s="82" t="s">
        <v>9</v>
      </c>
      <c r="C46" s="81">
        <v>0</v>
      </c>
      <c r="D46" s="81">
        <v>0</v>
      </c>
      <c r="E46" s="81" t="e">
        <f>C46/D46*100</f>
        <v>#DIV/0!</v>
      </c>
    </row>
    <row r="47" spans="1:6" ht="37.5" x14ac:dyDescent="0.2">
      <c r="A47" s="95" t="s">
        <v>42</v>
      </c>
      <c r="B47" s="96"/>
      <c r="C47" s="84"/>
      <c r="D47" s="84"/>
      <c r="E47" s="84"/>
    </row>
    <row r="48" spans="1:6" ht="21.75" customHeight="1" x14ac:dyDescent="0.2">
      <c r="A48" s="97" t="s">
        <v>254</v>
      </c>
      <c r="B48" s="82" t="s">
        <v>9</v>
      </c>
      <c r="C48" s="88">
        <v>21.8</v>
      </c>
      <c r="D48" s="81">
        <v>21.1</v>
      </c>
      <c r="E48" s="81">
        <f>C48/D48*100</f>
        <v>103.3175355450237</v>
      </c>
    </row>
    <row r="49" spans="1:6" ht="37.5" x14ac:dyDescent="0.2">
      <c r="A49" s="97" t="s">
        <v>255</v>
      </c>
      <c r="B49" s="82" t="s">
        <v>28</v>
      </c>
      <c r="C49" s="82">
        <v>80.5</v>
      </c>
      <c r="D49" s="82">
        <v>66.3</v>
      </c>
      <c r="E49" s="81">
        <f>C49/D49*100</f>
        <v>121.41779788838613</v>
      </c>
    </row>
    <row r="50" spans="1:6" ht="18.75" x14ac:dyDescent="0.2">
      <c r="A50" s="95" t="s">
        <v>44</v>
      </c>
      <c r="B50" s="96"/>
      <c r="C50" s="84"/>
      <c r="D50" s="84"/>
      <c r="E50" s="84"/>
    </row>
    <row r="51" spans="1:6" ht="18.75" x14ac:dyDescent="0.2">
      <c r="A51" s="97" t="s">
        <v>45</v>
      </c>
      <c r="B51" s="82" t="s">
        <v>9</v>
      </c>
      <c r="C51" s="82">
        <v>22.6</v>
      </c>
      <c r="D51" s="82">
        <v>19.5</v>
      </c>
      <c r="E51" s="81">
        <f>C51/D51*100</f>
        <v>115.89743589743591</v>
      </c>
    </row>
    <row r="52" spans="1:6" ht="18.75" x14ac:dyDescent="0.2">
      <c r="A52" s="97" t="s">
        <v>46</v>
      </c>
      <c r="B52" s="82" t="s">
        <v>47</v>
      </c>
      <c r="C52" s="211">
        <v>667.3</v>
      </c>
      <c r="D52" s="81">
        <v>145.30000000000001</v>
      </c>
      <c r="E52" s="81">
        <f>C52/D52*100</f>
        <v>459.2567102546455</v>
      </c>
    </row>
    <row r="53" spans="1:6" ht="18.75" x14ac:dyDescent="0.2">
      <c r="A53" s="97" t="s">
        <v>48</v>
      </c>
      <c r="B53" s="82" t="s">
        <v>47</v>
      </c>
      <c r="C53" s="191">
        <f>C52/C83/1000</f>
        <v>2.728685340421182E-2</v>
      </c>
      <c r="D53" s="191">
        <f>D52/D83/1000</f>
        <v>5.8666774336819166E-3</v>
      </c>
      <c r="E53" s="81">
        <f>C53/D53*100</f>
        <v>465.11596576883278</v>
      </c>
    </row>
    <row r="54" spans="1:6" ht="18.75" x14ac:dyDescent="0.2">
      <c r="A54" s="95" t="s">
        <v>49</v>
      </c>
      <c r="B54" s="96"/>
      <c r="C54" s="84"/>
      <c r="D54" s="84"/>
      <c r="E54" s="84"/>
    </row>
    <row r="55" spans="1:6" ht="18.75" x14ac:dyDescent="0.2">
      <c r="A55" s="97" t="s">
        <v>50</v>
      </c>
      <c r="B55" s="82" t="s">
        <v>51</v>
      </c>
      <c r="C55" s="81">
        <v>0</v>
      </c>
      <c r="D55" s="81">
        <v>0</v>
      </c>
      <c r="E55" s="81" t="e">
        <f>C55/D55*100</f>
        <v>#DIV/0!</v>
      </c>
      <c r="F55" s="59"/>
    </row>
    <row r="56" spans="1:6" ht="19.5" customHeight="1" x14ac:dyDescent="0.2">
      <c r="A56" s="97" t="s">
        <v>52</v>
      </c>
      <c r="B56" s="82" t="s">
        <v>53</v>
      </c>
      <c r="C56" s="81">
        <v>0</v>
      </c>
      <c r="D56" s="81">
        <v>0</v>
      </c>
      <c r="E56" s="81" t="e">
        <f>C56/D56*100</f>
        <v>#DIV/0!</v>
      </c>
    </row>
    <row r="57" spans="1:6" ht="37.5" x14ac:dyDescent="0.2">
      <c r="A57" s="95" t="s">
        <v>54</v>
      </c>
      <c r="B57" s="96"/>
      <c r="C57" s="84"/>
      <c r="D57" s="84"/>
      <c r="E57" s="84"/>
    </row>
    <row r="58" spans="1:6" ht="18.75" x14ac:dyDescent="0.2">
      <c r="A58" s="97" t="s">
        <v>55</v>
      </c>
      <c r="B58" s="82" t="s">
        <v>9</v>
      </c>
      <c r="C58" s="81">
        <v>213.4</v>
      </c>
      <c r="D58" s="82">
        <v>203.3</v>
      </c>
      <c r="E58" s="81">
        <f>C58/D58*100</f>
        <v>104.96802754549925</v>
      </c>
    </row>
    <row r="59" spans="1:6" ht="18.75" x14ac:dyDescent="0.2">
      <c r="A59" s="97" t="s">
        <v>56</v>
      </c>
      <c r="B59" s="82" t="s">
        <v>28</v>
      </c>
      <c r="C59" s="211">
        <v>103.9</v>
      </c>
      <c r="D59" s="88">
        <v>102.2</v>
      </c>
      <c r="E59" s="81">
        <f>C59/D59*100</f>
        <v>101.66340508806262</v>
      </c>
      <c r="F59" s="59"/>
    </row>
    <row r="60" spans="1:6" ht="18.75" x14ac:dyDescent="0.2">
      <c r="A60" s="95" t="s">
        <v>57</v>
      </c>
      <c r="B60" s="96"/>
      <c r="C60" s="84"/>
      <c r="D60" s="84"/>
      <c r="E60" s="84"/>
    </row>
    <row r="61" spans="1:6" ht="22.5" customHeight="1" x14ac:dyDescent="0.2">
      <c r="A61" s="97" t="s">
        <v>253</v>
      </c>
      <c r="B61" s="82" t="s">
        <v>58</v>
      </c>
      <c r="C61" s="88">
        <v>83</v>
      </c>
      <c r="D61" s="88">
        <v>84</v>
      </c>
      <c r="E61" s="81">
        <f>C61/D61*100</f>
        <v>98.80952380952381</v>
      </c>
      <c r="F61" s="59"/>
    </row>
    <row r="62" spans="1:6" ht="37.5" x14ac:dyDescent="0.2">
      <c r="A62" s="97" t="s">
        <v>256</v>
      </c>
      <c r="B62" s="82" t="s">
        <v>28</v>
      </c>
      <c r="C62" s="88">
        <v>15.8</v>
      </c>
      <c r="D62" s="88">
        <v>16.600000000000001</v>
      </c>
      <c r="E62" s="81">
        <f>C62/D62*100</f>
        <v>95.180722891566262</v>
      </c>
      <c r="F62" s="59"/>
    </row>
    <row r="63" spans="1:6" ht="19.5" x14ac:dyDescent="0.2">
      <c r="A63" s="90" t="s">
        <v>59</v>
      </c>
      <c r="B63" s="85" t="s">
        <v>24</v>
      </c>
      <c r="C63" s="85">
        <v>38254</v>
      </c>
      <c r="D63" s="85">
        <v>69579</v>
      </c>
      <c r="E63" s="81">
        <f>C63/D63*100</f>
        <v>54.979232239612529</v>
      </c>
    </row>
    <row r="64" spans="1:6" ht="18.75" x14ac:dyDescent="0.2">
      <c r="A64" s="84" t="s">
        <v>60</v>
      </c>
      <c r="B64" s="84" t="s">
        <v>24</v>
      </c>
      <c r="C64" s="84">
        <v>2864</v>
      </c>
      <c r="D64" s="84">
        <v>1992</v>
      </c>
      <c r="E64" s="81">
        <f>C64/D64*100</f>
        <v>143.77510040160641</v>
      </c>
    </row>
    <row r="65" spans="1:5" ht="18.75" customHeight="1" x14ac:dyDescent="0.2">
      <c r="A65" s="217" t="s">
        <v>61</v>
      </c>
      <c r="B65" s="217"/>
      <c r="C65" s="217"/>
      <c r="D65" s="217"/>
      <c r="E65" s="217"/>
    </row>
    <row r="66" spans="1:5" ht="78" x14ac:dyDescent="0.2">
      <c r="A66" s="90" t="s">
        <v>62</v>
      </c>
      <c r="B66" s="85" t="s">
        <v>63</v>
      </c>
      <c r="C66" s="86"/>
      <c r="D66" s="86"/>
      <c r="E66" s="81" t="e">
        <f>C66/D66*100</f>
        <v>#DIV/0!</v>
      </c>
    </row>
    <row r="67" spans="1:5" ht="19.5" x14ac:dyDescent="0.2">
      <c r="A67" s="98" t="s">
        <v>64</v>
      </c>
      <c r="B67" s="99"/>
      <c r="C67" s="86"/>
      <c r="D67" s="86"/>
      <c r="E67" s="85"/>
    </row>
    <row r="68" spans="1:5" ht="18.75" x14ac:dyDescent="0.2">
      <c r="A68" s="100" t="s">
        <v>65</v>
      </c>
      <c r="B68" s="84" t="s">
        <v>66</v>
      </c>
      <c r="C68" s="80"/>
      <c r="D68" s="80"/>
      <c r="E68" s="80" t="e">
        <f>C68/D68*100</f>
        <v>#DIV/0!</v>
      </c>
    </row>
    <row r="69" spans="1:5" ht="18.75" x14ac:dyDescent="0.2">
      <c r="A69" s="101" t="s">
        <v>67</v>
      </c>
      <c r="B69" s="84" t="s">
        <v>28</v>
      </c>
      <c r="C69" s="80"/>
      <c r="D69" s="80"/>
      <c r="E69" s="80" t="e">
        <f>C69/D69*100</f>
        <v>#DIV/0!</v>
      </c>
    </row>
    <row r="70" spans="1:5" ht="18.75" x14ac:dyDescent="0.2">
      <c r="A70" s="100" t="s">
        <v>68</v>
      </c>
      <c r="B70" s="84" t="s">
        <v>66</v>
      </c>
      <c r="C70" s="80"/>
      <c r="D70" s="80"/>
      <c r="E70" s="80" t="e">
        <f>C70/D70*100</f>
        <v>#DIV/0!</v>
      </c>
    </row>
    <row r="71" spans="1:5" ht="21" customHeight="1" x14ac:dyDescent="0.2">
      <c r="A71" s="100" t="s">
        <v>69</v>
      </c>
      <c r="B71" s="84" t="s">
        <v>28</v>
      </c>
      <c r="C71" s="80"/>
      <c r="D71" s="80"/>
      <c r="E71" s="80" t="e">
        <f>C71/D71*100</f>
        <v>#DIV/0!</v>
      </c>
    </row>
    <row r="72" spans="1:5" ht="19.5" x14ac:dyDescent="0.2">
      <c r="A72" s="98" t="s">
        <v>70</v>
      </c>
      <c r="B72" s="84"/>
      <c r="C72" s="80"/>
      <c r="D72" s="80"/>
      <c r="E72" s="84"/>
    </row>
    <row r="73" spans="1:5" ht="18.75" x14ac:dyDescent="0.2">
      <c r="A73" s="100" t="s">
        <v>71</v>
      </c>
      <c r="B73" s="84" t="s">
        <v>66</v>
      </c>
      <c r="C73" s="80"/>
      <c r="D73" s="80"/>
      <c r="E73" s="80" t="e">
        <f t="shared" ref="E73:E81" si="1">C73/D73*100</f>
        <v>#DIV/0!</v>
      </c>
    </row>
    <row r="74" spans="1:5" ht="18.75" x14ac:dyDescent="0.2">
      <c r="A74" s="101" t="s">
        <v>67</v>
      </c>
      <c r="B74" s="84" t="s">
        <v>28</v>
      </c>
      <c r="C74" s="80"/>
      <c r="D74" s="80"/>
      <c r="E74" s="80" t="e">
        <f t="shared" si="1"/>
        <v>#DIV/0!</v>
      </c>
    </row>
    <row r="75" spans="1:5" ht="18.75" x14ac:dyDescent="0.2">
      <c r="A75" s="100" t="s">
        <v>72</v>
      </c>
      <c r="B75" s="84" t="s">
        <v>66</v>
      </c>
      <c r="C75" s="80"/>
      <c r="D75" s="80"/>
      <c r="E75" s="80" t="e">
        <f t="shared" si="1"/>
        <v>#DIV/0!</v>
      </c>
    </row>
    <row r="76" spans="1:5" ht="18.75" x14ac:dyDescent="0.2">
      <c r="A76" s="101" t="s">
        <v>67</v>
      </c>
      <c r="B76" s="84" t="s">
        <v>28</v>
      </c>
      <c r="C76" s="80"/>
      <c r="D76" s="80"/>
      <c r="E76" s="80" t="e">
        <f t="shared" si="1"/>
        <v>#DIV/0!</v>
      </c>
    </row>
    <row r="77" spans="1:5" ht="18.75" x14ac:dyDescent="0.2">
      <c r="A77" s="100" t="s">
        <v>73</v>
      </c>
      <c r="B77" s="84" t="s">
        <v>66</v>
      </c>
      <c r="C77" s="80"/>
      <c r="D77" s="80"/>
      <c r="E77" s="80" t="e">
        <f t="shared" si="1"/>
        <v>#DIV/0!</v>
      </c>
    </row>
    <row r="78" spans="1:5" ht="18.75" x14ac:dyDescent="0.2">
      <c r="A78" s="101" t="s">
        <v>67</v>
      </c>
      <c r="B78" s="84" t="s">
        <v>28</v>
      </c>
      <c r="C78" s="80"/>
      <c r="D78" s="80"/>
      <c r="E78" s="80" t="e">
        <f t="shared" si="1"/>
        <v>#DIV/0!</v>
      </c>
    </row>
    <row r="79" spans="1:5" ht="58.5" x14ac:dyDescent="0.2">
      <c r="A79" s="90" t="s">
        <v>74</v>
      </c>
      <c r="B79" s="85" t="s">
        <v>63</v>
      </c>
      <c r="C79" s="86"/>
      <c r="D79" s="86"/>
      <c r="E79" s="86" t="e">
        <f t="shared" si="1"/>
        <v>#DIV/0!</v>
      </c>
    </row>
    <row r="80" spans="1:5" ht="39" x14ac:dyDescent="0.2">
      <c r="A80" s="90" t="s">
        <v>75</v>
      </c>
      <c r="B80" s="85" t="s">
        <v>28</v>
      </c>
      <c r="C80" s="86"/>
      <c r="D80" s="86"/>
      <c r="E80" s="86" t="e">
        <f t="shared" si="1"/>
        <v>#DIV/0!</v>
      </c>
    </row>
    <row r="81" spans="1:5" ht="39" x14ac:dyDescent="0.2">
      <c r="A81" s="90" t="s">
        <v>76</v>
      </c>
      <c r="B81" s="85" t="s">
        <v>28</v>
      </c>
      <c r="C81" s="86"/>
      <c r="D81" s="86"/>
      <c r="E81" s="86" t="e">
        <f t="shared" si="1"/>
        <v>#DIV/0!</v>
      </c>
    </row>
    <row r="82" spans="1:5" ht="18.75" customHeight="1" x14ac:dyDescent="0.2">
      <c r="A82" s="217" t="s">
        <v>77</v>
      </c>
      <c r="B82" s="217"/>
      <c r="C82" s="217"/>
      <c r="D82" s="217"/>
      <c r="E82" s="217"/>
    </row>
    <row r="83" spans="1:5" ht="19.5" x14ac:dyDescent="0.2">
      <c r="A83" s="102" t="s">
        <v>78</v>
      </c>
      <c r="B83" s="85" t="s">
        <v>79</v>
      </c>
      <c r="C83" s="87">
        <v>24.454999999999998</v>
      </c>
      <c r="D83" s="87">
        <v>24.766999999999999</v>
      </c>
      <c r="E83" s="86">
        <f t="shared" ref="E83:E104" si="2">C83/D83*100</f>
        <v>98.74025921589211</v>
      </c>
    </row>
    <row r="84" spans="1:5" ht="19.5" x14ac:dyDescent="0.2">
      <c r="A84" s="90" t="s">
        <v>80</v>
      </c>
      <c r="B84" s="85" t="s">
        <v>66</v>
      </c>
      <c r="C84" s="87"/>
      <c r="D84" s="87"/>
      <c r="E84" s="86" t="e">
        <f t="shared" si="2"/>
        <v>#DIV/0!</v>
      </c>
    </row>
    <row r="85" spans="1:5" ht="19.5" x14ac:dyDescent="0.2">
      <c r="A85" s="90" t="s">
        <v>81</v>
      </c>
      <c r="B85" s="85" t="s">
        <v>66</v>
      </c>
      <c r="C85" s="87"/>
      <c r="D85" s="87"/>
      <c r="E85" s="86" t="e">
        <f t="shared" si="2"/>
        <v>#DIV/0!</v>
      </c>
    </row>
    <row r="86" spans="1:5" ht="18.75" x14ac:dyDescent="0.2">
      <c r="A86" s="92" t="s">
        <v>82</v>
      </c>
      <c r="B86" s="84" t="s">
        <v>66</v>
      </c>
      <c r="C86" s="83"/>
      <c r="D86" s="83"/>
      <c r="E86" s="81" t="e">
        <f t="shared" si="2"/>
        <v>#DIV/0!</v>
      </c>
    </row>
    <row r="87" spans="1:5" ht="19.5" x14ac:dyDescent="0.2">
      <c r="A87" s="90" t="s">
        <v>83</v>
      </c>
      <c r="B87" s="85" t="s">
        <v>66</v>
      </c>
      <c r="C87" s="87"/>
      <c r="D87" s="87"/>
      <c r="E87" s="86" t="e">
        <f t="shared" si="2"/>
        <v>#DIV/0!</v>
      </c>
    </row>
    <row r="88" spans="1:5" ht="19.5" x14ac:dyDescent="0.2">
      <c r="A88" s="90" t="s">
        <v>84</v>
      </c>
      <c r="B88" s="85" t="s">
        <v>66</v>
      </c>
      <c r="C88" s="87"/>
      <c r="D88" s="87"/>
      <c r="E88" s="86" t="e">
        <f t="shared" si="2"/>
        <v>#DIV/0!</v>
      </c>
    </row>
    <row r="89" spans="1:5" ht="18.75" x14ac:dyDescent="0.2">
      <c r="A89" s="92" t="s">
        <v>85</v>
      </c>
      <c r="B89" s="84" t="s">
        <v>66</v>
      </c>
      <c r="C89" s="83"/>
      <c r="D89" s="83"/>
      <c r="E89" s="81" t="e">
        <f t="shared" si="2"/>
        <v>#DIV/0!</v>
      </c>
    </row>
    <row r="90" spans="1:5" ht="58.5" x14ac:dyDescent="0.2">
      <c r="A90" s="90" t="s">
        <v>86</v>
      </c>
      <c r="B90" s="85" t="s">
        <v>28</v>
      </c>
      <c r="C90" s="86"/>
      <c r="D90" s="86"/>
      <c r="E90" s="86" t="e">
        <f t="shared" si="2"/>
        <v>#DIV/0!</v>
      </c>
    </row>
    <row r="91" spans="1:5" ht="37.5" x14ac:dyDescent="0.2">
      <c r="A91" s="92" t="s">
        <v>87</v>
      </c>
      <c r="B91" s="84" t="s">
        <v>28</v>
      </c>
      <c r="C91" s="80"/>
      <c r="D91" s="80"/>
      <c r="E91" s="80" t="e">
        <f t="shared" si="2"/>
        <v>#DIV/0!</v>
      </c>
    </row>
    <row r="92" spans="1:5" ht="37.5" x14ac:dyDescent="0.2">
      <c r="A92" s="92" t="s">
        <v>12</v>
      </c>
      <c r="B92" s="84" t="s">
        <v>28</v>
      </c>
      <c r="C92" s="80"/>
      <c r="D92" s="80"/>
      <c r="E92" s="80" t="e">
        <f t="shared" si="2"/>
        <v>#DIV/0!</v>
      </c>
    </row>
    <row r="93" spans="1:5" ht="18.75" x14ac:dyDescent="0.2">
      <c r="A93" s="92" t="s">
        <v>13</v>
      </c>
      <c r="B93" s="84" t="s">
        <v>28</v>
      </c>
      <c r="C93" s="80"/>
      <c r="D93" s="80"/>
      <c r="E93" s="80" t="e">
        <f t="shared" si="2"/>
        <v>#DIV/0!</v>
      </c>
    </row>
    <row r="94" spans="1:5" ht="18.75" x14ac:dyDescent="0.2">
      <c r="A94" s="92" t="s">
        <v>14</v>
      </c>
      <c r="B94" s="84" t="s">
        <v>28</v>
      </c>
      <c r="C94" s="80"/>
      <c r="D94" s="80"/>
      <c r="E94" s="80" t="e">
        <f t="shared" si="2"/>
        <v>#DIV/0!</v>
      </c>
    </row>
    <row r="95" spans="1:5" ht="18.75" x14ac:dyDescent="0.2">
      <c r="A95" s="92" t="s">
        <v>15</v>
      </c>
      <c r="B95" s="84" t="s">
        <v>28</v>
      </c>
      <c r="C95" s="80"/>
      <c r="D95" s="80"/>
      <c r="E95" s="80" t="e">
        <f t="shared" si="2"/>
        <v>#DIV/0!</v>
      </c>
    </row>
    <row r="96" spans="1:5" ht="18.75" x14ac:dyDescent="0.2">
      <c r="A96" s="92" t="s">
        <v>16</v>
      </c>
      <c r="B96" s="84" t="s">
        <v>28</v>
      </c>
      <c r="C96" s="80"/>
      <c r="D96" s="80"/>
      <c r="E96" s="80" t="e">
        <f t="shared" si="2"/>
        <v>#DIV/0!</v>
      </c>
    </row>
    <row r="97" spans="1:5" ht="37.5" x14ac:dyDescent="0.2">
      <c r="A97" s="92" t="s">
        <v>17</v>
      </c>
      <c r="B97" s="84" t="s">
        <v>28</v>
      </c>
      <c r="C97" s="80"/>
      <c r="D97" s="80"/>
      <c r="E97" s="80" t="e">
        <f t="shared" si="2"/>
        <v>#DIV/0!</v>
      </c>
    </row>
    <row r="98" spans="1:5" ht="59.25" customHeight="1" x14ac:dyDescent="0.2">
      <c r="A98" s="92" t="s">
        <v>18</v>
      </c>
      <c r="B98" s="84" t="s">
        <v>28</v>
      </c>
      <c r="C98" s="80"/>
      <c r="D98" s="80"/>
      <c r="E98" s="80" t="e">
        <f t="shared" si="2"/>
        <v>#DIV/0!</v>
      </c>
    </row>
    <row r="99" spans="1:5" ht="18.75" x14ac:dyDescent="0.2">
      <c r="A99" s="92" t="s">
        <v>278</v>
      </c>
      <c r="B99" s="84" t="s">
        <v>28</v>
      </c>
      <c r="C99" s="80"/>
      <c r="D99" s="80"/>
      <c r="E99" s="80" t="e">
        <f t="shared" si="2"/>
        <v>#DIV/0!</v>
      </c>
    </row>
    <row r="100" spans="1:5" ht="37.5" x14ac:dyDescent="0.2">
      <c r="A100" s="92" t="s">
        <v>54</v>
      </c>
      <c r="B100" s="84" t="s">
        <v>28</v>
      </c>
      <c r="C100" s="80"/>
      <c r="D100" s="80"/>
      <c r="E100" s="80" t="e">
        <f t="shared" si="2"/>
        <v>#DIV/0!</v>
      </c>
    </row>
    <row r="101" spans="1:5" ht="18.75" x14ac:dyDescent="0.2">
      <c r="A101" s="92" t="s">
        <v>20</v>
      </c>
      <c r="B101" s="84" t="s">
        <v>28</v>
      </c>
      <c r="C101" s="80"/>
      <c r="D101" s="80"/>
      <c r="E101" s="80" t="e">
        <f t="shared" si="2"/>
        <v>#DIV/0!</v>
      </c>
    </row>
    <row r="102" spans="1:5" ht="18.75" x14ac:dyDescent="0.2">
      <c r="A102" s="92" t="s">
        <v>21</v>
      </c>
      <c r="B102" s="84" t="s">
        <v>28</v>
      </c>
      <c r="C102" s="80"/>
      <c r="D102" s="80"/>
      <c r="E102" s="80" t="e">
        <f t="shared" si="2"/>
        <v>#DIV/0!</v>
      </c>
    </row>
    <row r="103" spans="1:5" ht="18.75" x14ac:dyDescent="0.2">
      <c r="A103" s="92" t="s">
        <v>22</v>
      </c>
      <c r="B103" s="84" t="s">
        <v>28</v>
      </c>
      <c r="C103" s="80"/>
      <c r="D103" s="80"/>
      <c r="E103" s="80" t="e">
        <f t="shared" si="2"/>
        <v>#DIV/0!</v>
      </c>
    </row>
    <row r="104" spans="1:5" ht="75" x14ac:dyDescent="0.2">
      <c r="A104" s="100" t="s">
        <v>88</v>
      </c>
      <c r="B104" s="84" t="s">
        <v>28</v>
      </c>
      <c r="C104" s="80"/>
      <c r="D104" s="80"/>
      <c r="E104" s="80" t="e">
        <f t="shared" si="2"/>
        <v>#DIV/0!</v>
      </c>
    </row>
    <row r="105" spans="1:5" ht="18.75" customHeight="1" x14ac:dyDescent="0.2">
      <c r="A105" s="217" t="s">
        <v>89</v>
      </c>
      <c r="B105" s="217"/>
      <c r="C105" s="217"/>
      <c r="D105" s="217"/>
      <c r="E105" s="217"/>
    </row>
    <row r="106" spans="1:5" ht="19.5" x14ac:dyDescent="0.2">
      <c r="A106" s="90" t="s">
        <v>90</v>
      </c>
      <c r="B106" s="85" t="s">
        <v>79</v>
      </c>
      <c r="C106" s="87">
        <f>SUM(C112:C124)+C108</f>
        <v>4.71</v>
      </c>
      <c r="D106" s="87">
        <f>SUM(D112:D124)+D108</f>
        <v>4.9349999999999996</v>
      </c>
      <c r="E106" s="86">
        <f>C106/D106*100</f>
        <v>95.440729483282681</v>
      </c>
    </row>
    <row r="107" spans="1:5" ht="19.5" x14ac:dyDescent="0.2">
      <c r="A107" s="90" t="s">
        <v>91</v>
      </c>
      <c r="B107" s="85"/>
      <c r="C107" s="87"/>
      <c r="D107" s="87"/>
      <c r="E107" s="86"/>
    </row>
    <row r="108" spans="1:5" ht="37.5" x14ac:dyDescent="0.2">
      <c r="A108" s="92" t="s">
        <v>92</v>
      </c>
      <c r="B108" s="84" t="s">
        <v>79</v>
      </c>
      <c r="C108" s="83">
        <f>SUM(C109:C111)</f>
        <v>0.154</v>
      </c>
      <c r="D108" s="83">
        <f>SUM(D109:D111)</f>
        <v>0.192</v>
      </c>
      <c r="E108" s="80">
        <f t="shared" ref="E108:E125" si="3">C108/D108*100</f>
        <v>80.208333333333329</v>
      </c>
    </row>
    <row r="109" spans="1:5" ht="37.5" x14ac:dyDescent="0.2">
      <c r="A109" s="92" t="s">
        <v>12</v>
      </c>
      <c r="B109" s="84" t="s">
        <v>79</v>
      </c>
      <c r="C109" s="83">
        <v>0.14699999999999999</v>
      </c>
      <c r="D109" s="83">
        <v>0.182</v>
      </c>
      <c r="E109" s="80">
        <f t="shared" si="3"/>
        <v>80.769230769230774</v>
      </c>
    </row>
    <row r="110" spans="1:5" ht="18.75" x14ac:dyDescent="0.2">
      <c r="A110" s="92" t="s">
        <v>13</v>
      </c>
      <c r="B110" s="84" t="s">
        <v>79</v>
      </c>
      <c r="C110" s="83">
        <v>7.0000000000000001E-3</v>
      </c>
      <c r="D110" s="83">
        <v>0.01</v>
      </c>
      <c r="E110" s="80">
        <f t="shared" si="3"/>
        <v>70</v>
      </c>
    </row>
    <row r="111" spans="1:5" ht="18.75" x14ac:dyDescent="0.2">
      <c r="A111" s="92" t="s">
        <v>14</v>
      </c>
      <c r="B111" s="84" t="s">
        <v>79</v>
      </c>
      <c r="C111" s="83">
        <v>0</v>
      </c>
      <c r="D111" s="83">
        <v>0</v>
      </c>
      <c r="E111" s="80" t="e">
        <f t="shared" si="3"/>
        <v>#DIV/0!</v>
      </c>
    </row>
    <row r="112" spans="1:5" ht="18.75" x14ac:dyDescent="0.2">
      <c r="A112" s="92" t="s">
        <v>15</v>
      </c>
      <c r="B112" s="84" t="s">
        <v>79</v>
      </c>
      <c r="C112" s="83">
        <v>1.9550000000000001</v>
      </c>
      <c r="D112" s="83">
        <v>2.0630000000000002</v>
      </c>
      <c r="E112" s="80">
        <f t="shared" si="3"/>
        <v>94.764905477460005</v>
      </c>
    </row>
    <row r="113" spans="1:6" ht="18.75" x14ac:dyDescent="0.2">
      <c r="A113" s="92" t="s">
        <v>16</v>
      </c>
      <c r="B113" s="84" t="s">
        <v>79</v>
      </c>
      <c r="C113" s="83">
        <v>1.9E-2</v>
      </c>
      <c r="D113" s="83">
        <v>1.7999999999999999E-2</v>
      </c>
      <c r="E113" s="80">
        <f t="shared" si="3"/>
        <v>105.55555555555556</v>
      </c>
    </row>
    <row r="114" spans="1:6" ht="40.5" customHeight="1" x14ac:dyDescent="0.2">
      <c r="A114" s="92" t="s">
        <v>17</v>
      </c>
      <c r="B114" s="84" t="s">
        <v>79</v>
      </c>
      <c r="C114" s="83">
        <v>0.20499999999999999</v>
      </c>
      <c r="D114" s="83">
        <v>0.20799999999999999</v>
      </c>
      <c r="E114" s="80">
        <f t="shared" si="3"/>
        <v>98.557692307692307</v>
      </c>
    </row>
    <row r="115" spans="1:6" ht="57.75" customHeight="1" x14ac:dyDescent="0.2">
      <c r="A115" s="92" t="s">
        <v>18</v>
      </c>
      <c r="B115" s="84" t="s">
        <v>79</v>
      </c>
      <c r="C115" s="83">
        <v>0</v>
      </c>
      <c r="D115" s="83">
        <v>0</v>
      </c>
      <c r="E115" s="80" t="e">
        <f t="shared" si="3"/>
        <v>#DIV/0!</v>
      </c>
    </row>
    <row r="116" spans="1:6" ht="18.75" x14ac:dyDescent="0.2">
      <c r="A116" s="92" t="s">
        <v>278</v>
      </c>
      <c r="B116" s="84" t="s">
        <v>79</v>
      </c>
      <c r="C116" s="83">
        <v>0.16</v>
      </c>
      <c r="D116" s="83">
        <v>0.186</v>
      </c>
      <c r="E116" s="80">
        <f t="shared" si="3"/>
        <v>86.021505376344081</v>
      </c>
    </row>
    <row r="117" spans="1:6" ht="37.5" x14ac:dyDescent="0.2">
      <c r="A117" s="92" t="s">
        <v>54</v>
      </c>
      <c r="B117" s="84" t="s">
        <v>79</v>
      </c>
      <c r="C117" s="83">
        <v>3.6999999999999998E-2</v>
      </c>
      <c r="D117" s="83">
        <v>5.3999999999999999E-2</v>
      </c>
      <c r="E117" s="80">
        <f t="shared" si="3"/>
        <v>68.518518518518505</v>
      </c>
    </row>
    <row r="118" spans="1:6" ht="18.75" x14ac:dyDescent="0.2">
      <c r="A118" s="92" t="s">
        <v>20</v>
      </c>
      <c r="B118" s="84" t="s">
        <v>79</v>
      </c>
      <c r="C118" s="83">
        <v>0</v>
      </c>
      <c r="D118" s="83">
        <v>0</v>
      </c>
      <c r="E118" s="80" t="e">
        <f t="shared" si="3"/>
        <v>#DIV/0!</v>
      </c>
    </row>
    <row r="119" spans="1:6" ht="18.75" x14ac:dyDescent="0.2">
      <c r="A119" s="92" t="s">
        <v>293</v>
      </c>
      <c r="B119" s="84" t="s">
        <v>79</v>
      </c>
      <c r="C119" s="83">
        <v>6.5000000000000002E-2</v>
      </c>
      <c r="D119" s="83">
        <v>6.6000000000000003E-2</v>
      </c>
      <c r="E119" s="80">
        <f t="shared" si="3"/>
        <v>98.484848484848484</v>
      </c>
    </row>
    <row r="120" spans="1:6" ht="37.5" x14ac:dyDescent="0.2">
      <c r="A120" s="92" t="s">
        <v>93</v>
      </c>
      <c r="B120" s="84" t="s">
        <v>79</v>
      </c>
      <c r="C120" s="83">
        <v>0.312</v>
      </c>
      <c r="D120" s="83">
        <v>0.307</v>
      </c>
      <c r="E120" s="80">
        <f t="shared" si="3"/>
        <v>101.62866449511401</v>
      </c>
    </row>
    <row r="121" spans="1:6" ht="18.75" x14ac:dyDescent="0.2">
      <c r="A121" s="92" t="s">
        <v>94</v>
      </c>
      <c r="B121" s="84" t="s">
        <v>79</v>
      </c>
      <c r="C121" s="83">
        <v>1.3340000000000001</v>
      </c>
      <c r="D121" s="83">
        <v>1.335</v>
      </c>
      <c r="E121" s="80">
        <f t="shared" si="3"/>
        <v>99.925093632958806</v>
      </c>
    </row>
    <row r="122" spans="1:6" ht="18.75" x14ac:dyDescent="0.2">
      <c r="A122" s="92" t="s">
        <v>95</v>
      </c>
      <c r="B122" s="84" t="s">
        <v>79</v>
      </c>
      <c r="C122" s="83">
        <v>0.307</v>
      </c>
      <c r="D122" s="83">
        <v>0.34699999999999998</v>
      </c>
      <c r="E122" s="80">
        <f t="shared" si="3"/>
        <v>88.472622478386171</v>
      </c>
    </row>
    <row r="123" spans="1:6" ht="18.75" x14ac:dyDescent="0.2">
      <c r="A123" s="92" t="s">
        <v>261</v>
      </c>
      <c r="B123" s="84" t="s">
        <v>79</v>
      </c>
      <c r="C123" s="83">
        <v>0.151</v>
      </c>
      <c r="D123" s="83">
        <v>0.14799999999999999</v>
      </c>
      <c r="E123" s="80">
        <f t="shared" si="3"/>
        <v>102.02702702702705</v>
      </c>
    </row>
    <row r="124" spans="1:6" ht="18.75" x14ac:dyDescent="0.2">
      <c r="A124" s="92" t="s">
        <v>296</v>
      </c>
      <c r="B124" s="84" t="s">
        <v>79</v>
      </c>
      <c r="C124" s="83">
        <v>1.0999999999999999E-2</v>
      </c>
      <c r="D124" s="83">
        <v>1.0999999999999999E-2</v>
      </c>
      <c r="E124" s="80">
        <f t="shared" si="3"/>
        <v>100</v>
      </c>
    </row>
    <row r="125" spans="1:6" ht="78" customHeight="1" x14ac:dyDescent="0.2">
      <c r="A125" s="97" t="s">
        <v>258</v>
      </c>
      <c r="B125" s="82" t="s">
        <v>79</v>
      </c>
      <c r="C125" s="206">
        <v>1.855</v>
      </c>
      <c r="D125" s="206">
        <v>1.849</v>
      </c>
      <c r="E125" s="81">
        <f t="shared" si="3"/>
        <v>100.32449972958355</v>
      </c>
      <c r="F125" s="201"/>
    </row>
    <row r="126" spans="1:6" ht="18.75" x14ac:dyDescent="0.2">
      <c r="A126" s="91" t="s">
        <v>96</v>
      </c>
      <c r="B126" s="84"/>
      <c r="C126" s="84"/>
      <c r="D126" s="84"/>
      <c r="E126" s="80"/>
    </row>
    <row r="127" spans="1:6" ht="37.5" x14ac:dyDescent="0.2">
      <c r="A127" s="92" t="s">
        <v>97</v>
      </c>
      <c r="B127" s="84" t="s">
        <v>79</v>
      </c>
      <c r="C127" s="83">
        <v>0.26700000000000002</v>
      </c>
      <c r="D127" s="84">
        <v>0.26400000000000001</v>
      </c>
      <c r="E127" s="80">
        <f t="shared" ref="E127:E133" si="4">C127/D127*100</f>
        <v>101.13636363636364</v>
      </c>
    </row>
    <row r="128" spans="1:6" ht="18.75" x14ac:dyDescent="0.2">
      <c r="A128" s="92" t="s">
        <v>98</v>
      </c>
      <c r="B128" s="84" t="s">
        <v>79</v>
      </c>
      <c r="C128" s="83">
        <v>5.0000000000000001E-3</v>
      </c>
      <c r="D128" s="83">
        <v>0</v>
      </c>
      <c r="E128" s="80" t="e">
        <f t="shared" si="4"/>
        <v>#DIV/0!</v>
      </c>
    </row>
    <row r="129" spans="1:8" ht="18.75" x14ac:dyDescent="0.2">
      <c r="A129" s="92" t="s">
        <v>94</v>
      </c>
      <c r="B129" s="84" t="s">
        <v>79</v>
      </c>
      <c r="C129" s="83">
        <v>1.276</v>
      </c>
      <c r="D129" s="84">
        <v>1.278</v>
      </c>
      <c r="E129" s="80">
        <f t="shared" si="4"/>
        <v>99.843505477308298</v>
      </c>
    </row>
    <row r="130" spans="1:8" ht="18.75" x14ac:dyDescent="0.2">
      <c r="A130" s="92" t="s">
        <v>99</v>
      </c>
      <c r="B130" s="84" t="s">
        <v>66</v>
      </c>
      <c r="C130" s="83">
        <v>0.312</v>
      </c>
      <c r="D130" s="84">
        <v>0.307</v>
      </c>
      <c r="E130" s="80">
        <f t="shared" si="4"/>
        <v>101.62866449511401</v>
      </c>
    </row>
    <row r="131" spans="1:8" ht="39" x14ac:dyDescent="0.2">
      <c r="A131" s="98" t="s">
        <v>276</v>
      </c>
      <c r="B131" s="85" t="s">
        <v>28</v>
      </c>
      <c r="C131" s="86">
        <v>4.57</v>
      </c>
      <c r="D131" s="86">
        <v>5</v>
      </c>
      <c r="E131" s="86">
        <f t="shared" si="4"/>
        <v>91.4</v>
      </c>
      <c r="F131" s="218"/>
      <c r="G131" s="219"/>
      <c r="H131" s="219"/>
    </row>
    <row r="132" spans="1:8" ht="19.5" x14ac:dyDescent="0.25">
      <c r="A132" s="90" t="s">
        <v>100</v>
      </c>
      <c r="B132" s="85" t="s">
        <v>101</v>
      </c>
      <c r="C132" s="203">
        <f>(C158+C159)/C106/3*1000</f>
        <v>41096.956829440904</v>
      </c>
      <c r="D132" s="203">
        <f>(D158+D159)/D106/3*1000</f>
        <v>35650.118203309692</v>
      </c>
      <c r="E132" s="86">
        <f t="shared" si="4"/>
        <v>115.27859906401528</v>
      </c>
      <c r="F132" s="199"/>
    </row>
    <row r="133" spans="1:8" ht="39" x14ac:dyDescent="0.2">
      <c r="A133" s="90" t="s">
        <v>102</v>
      </c>
      <c r="B133" s="85" t="s">
        <v>101</v>
      </c>
      <c r="C133" s="103">
        <f>C159/C106/3*1000</f>
        <v>39915.074309978772</v>
      </c>
      <c r="D133" s="103">
        <f>D159/D106/3*1000</f>
        <v>34880.108071597431</v>
      </c>
      <c r="E133" s="86">
        <f t="shared" si="4"/>
        <v>114.43506490302784</v>
      </c>
    </row>
    <row r="134" spans="1:8" ht="19.5" x14ac:dyDescent="0.2">
      <c r="A134" s="90" t="s">
        <v>91</v>
      </c>
      <c r="B134" s="84"/>
      <c r="C134" s="84"/>
      <c r="D134" s="84"/>
      <c r="E134" s="80"/>
    </row>
    <row r="135" spans="1:8" ht="37.5" x14ac:dyDescent="0.2">
      <c r="A135" s="92" t="s">
        <v>92</v>
      </c>
      <c r="B135" s="84" t="s">
        <v>101</v>
      </c>
      <c r="C135" s="84">
        <v>19795</v>
      </c>
      <c r="D135" s="84">
        <v>17381</v>
      </c>
      <c r="E135" s="80">
        <f t="shared" ref="E135:E152" si="5">C135/D135*100</f>
        <v>113.88872907197513</v>
      </c>
    </row>
    <row r="136" spans="1:8" ht="37.5" x14ac:dyDescent="0.2">
      <c r="A136" s="92" t="s">
        <v>12</v>
      </c>
      <c r="B136" s="84" t="s">
        <v>101</v>
      </c>
      <c r="C136" s="84">
        <v>19727</v>
      </c>
      <c r="D136" s="84">
        <v>17486</v>
      </c>
      <c r="E136" s="80">
        <f t="shared" si="5"/>
        <v>112.81596705936177</v>
      </c>
    </row>
    <row r="137" spans="1:8" ht="18.75" x14ac:dyDescent="0.2">
      <c r="A137" s="92" t="s">
        <v>13</v>
      </c>
      <c r="B137" s="84" t="s">
        <v>101</v>
      </c>
      <c r="C137" s="84">
        <v>21214</v>
      </c>
      <c r="D137" s="84">
        <v>15460</v>
      </c>
      <c r="E137" s="80">
        <f t="shared" si="5"/>
        <v>137.21862871927556</v>
      </c>
    </row>
    <row r="138" spans="1:8" ht="18.75" x14ac:dyDescent="0.2">
      <c r="A138" s="92" t="s">
        <v>14</v>
      </c>
      <c r="B138" s="84" t="s">
        <v>101</v>
      </c>
      <c r="C138" s="84">
        <v>0</v>
      </c>
      <c r="D138" s="84">
        <v>0</v>
      </c>
      <c r="E138" s="80" t="e">
        <f t="shared" si="5"/>
        <v>#DIV/0!</v>
      </c>
    </row>
    <row r="139" spans="1:8" ht="18.75" x14ac:dyDescent="0.2">
      <c r="A139" s="92" t="s">
        <v>15</v>
      </c>
      <c r="B139" s="84" t="s">
        <v>101</v>
      </c>
      <c r="C139" s="84">
        <v>51158</v>
      </c>
      <c r="D139" s="84">
        <v>46680</v>
      </c>
      <c r="E139" s="80">
        <f t="shared" si="5"/>
        <v>109.5929734361611</v>
      </c>
    </row>
    <row r="140" spans="1:8" ht="18.75" x14ac:dyDescent="0.2">
      <c r="A140" s="92" t="s">
        <v>16</v>
      </c>
      <c r="B140" s="84" t="s">
        <v>101</v>
      </c>
      <c r="C140" s="84">
        <v>18621</v>
      </c>
      <c r="D140" s="84">
        <v>14013</v>
      </c>
      <c r="E140" s="80">
        <f t="shared" si="5"/>
        <v>132.88375080282594</v>
      </c>
    </row>
    <row r="141" spans="1:8" ht="37.5" x14ac:dyDescent="0.2">
      <c r="A141" s="92" t="s">
        <v>17</v>
      </c>
      <c r="B141" s="84" t="s">
        <v>101</v>
      </c>
      <c r="C141" s="84">
        <v>25283</v>
      </c>
      <c r="D141" s="84">
        <v>21386</v>
      </c>
      <c r="E141" s="80">
        <f t="shared" si="5"/>
        <v>118.22220144019452</v>
      </c>
    </row>
    <row r="142" spans="1:8" ht="57" customHeight="1" x14ac:dyDescent="0.2">
      <c r="A142" s="92" t="s">
        <v>18</v>
      </c>
      <c r="B142" s="84" t="s">
        <v>101</v>
      </c>
      <c r="C142" s="84">
        <v>0</v>
      </c>
      <c r="D142" s="84">
        <v>0</v>
      </c>
      <c r="E142" s="80" t="e">
        <f t="shared" si="5"/>
        <v>#DIV/0!</v>
      </c>
    </row>
    <row r="143" spans="1:8" ht="18.75" x14ac:dyDescent="0.2">
      <c r="A143" s="92" t="s">
        <v>278</v>
      </c>
      <c r="B143" s="84" t="s">
        <v>101</v>
      </c>
      <c r="C143" s="84">
        <v>28814</v>
      </c>
      <c r="D143" s="84">
        <v>26165</v>
      </c>
      <c r="E143" s="80">
        <f t="shared" si="5"/>
        <v>110.12421173323142</v>
      </c>
    </row>
    <row r="144" spans="1:8" ht="37.5" x14ac:dyDescent="0.2">
      <c r="A144" s="92" t="s">
        <v>54</v>
      </c>
      <c r="B144" s="84" t="s">
        <v>101</v>
      </c>
      <c r="C144" s="84">
        <v>18131</v>
      </c>
      <c r="D144" s="84">
        <v>15462</v>
      </c>
      <c r="E144" s="80">
        <f t="shared" si="5"/>
        <v>117.26167378088218</v>
      </c>
    </row>
    <row r="145" spans="1:5" ht="18.75" x14ac:dyDescent="0.2">
      <c r="A145" s="92" t="s">
        <v>20</v>
      </c>
      <c r="B145" s="84" t="s">
        <v>101</v>
      </c>
      <c r="C145" s="84">
        <v>0</v>
      </c>
      <c r="D145" s="84">
        <v>0</v>
      </c>
      <c r="E145" s="80" t="e">
        <f t="shared" si="5"/>
        <v>#DIV/0!</v>
      </c>
    </row>
    <row r="146" spans="1:5" ht="18.75" x14ac:dyDescent="0.2">
      <c r="A146" s="92" t="s">
        <v>293</v>
      </c>
      <c r="B146" s="84" t="s">
        <v>101</v>
      </c>
      <c r="C146" s="84">
        <v>28043</v>
      </c>
      <c r="D146" s="84">
        <v>22426</v>
      </c>
      <c r="E146" s="80">
        <f t="shared" si="5"/>
        <v>125.04682065459734</v>
      </c>
    </row>
    <row r="147" spans="1:5" ht="37.5" x14ac:dyDescent="0.2">
      <c r="A147" s="92" t="s">
        <v>93</v>
      </c>
      <c r="B147" s="84" t="s">
        <v>101</v>
      </c>
      <c r="C147" s="84">
        <v>38971</v>
      </c>
      <c r="D147" s="84">
        <v>30643</v>
      </c>
      <c r="E147" s="80">
        <f t="shared" si="5"/>
        <v>127.17749567601085</v>
      </c>
    </row>
    <row r="148" spans="1:5" ht="18.75" x14ac:dyDescent="0.2">
      <c r="A148" s="92" t="s">
        <v>94</v>
      </c>
      <c r="B148" s="84" t="s">
        <v>101</v>
      </c>
      <c r="C148" s="84">
        <v>33410</v>
      </c>
      <c r="D148" s="84">
        <v>27524</v>
      </c>
      <c r="E148" s="80">
        <f t="shared" si="5"/>
        <v>121.38497311437291</v>
      </c>
    </row>
    <row r="149" spans="1:5" ht="18.75" x14ac:dyDescent="0.2">
      <c r="A149" s="92" t="s">
        <v>95</v>
      </c>
      <c r="B149" s="84" t="s">
        <v>101</v>
      </c>
      <c r="C149" s="84">
        <v>31527</v>
      </c>
      <c r="D149" s="84">
        <v>26189</v>
      </c>
      <c r="E149" s="80">
        <f t="shared" si="5"/>
        <v>120.38260338309979</v>
      </c>
    </row>
    <row r="150" spans="1:5" ht="18.75" x14ac:dyDescent="0.2">
      <c r="A150" s="92" t="s">
        <v>261</v>
      </c>
      <c r="B150" s="84"/>
      <c r="C150" s="84">
        <v>37713</v>
      </c>
      <c r="D150" s="84">
        <v>35749</v>
      </c>
      <c r="E150" s="80">
        <f t="shared" si="5"/>
        <v>105.493859968111</v>
      </c>
    </row>
    <row r="151" spans="1:5" ht="18.75" x14ac:dyDescent="0.2">
      <c r="A151" s="92" t="s">
        <v>307</v>
      </c>
      <c r="B151" s="84" t="s">
        <v>101</v>
      </c>
      <c r="C151" s="84">
        <v>16758</v>
      </c>
      <c r="D151" s="84">
        <v>17909</v>
      </c>
      <c r="E151" s="80">
        <f t="shared" si="5"/>
        <v>93.573063822658995</v>
      </c>
    </row>
    <row r="152" spans="1:5" ht="78" customHeight="1" x14ac:dyDescent="0.2">
      <c r="A152" s="97" t="s">
        <v>258</v>
      </c>
      <c r="B152" s="82" t="s">
        <v>101</v>
      </c>
      <c r="C152" s="82">
        <v>33753</v>
      </c>
      <c r="D152" s="82">
        <v>27708</v>
      </c>
      <c r="E152" s="81">
        <f t="shared" si="5"/>
        <v>121.81680381117366</v>
      </c>
    </row>
    <row r="153" spans="1:5" ht="18.75" x14ac:dyDescent="0.2">
      <c r="A153" s="91" t="s">
        <v>96</v>
      </c>
      <c r="B153" s="82"/>
      <c r="C153" s="82"/>
      <c r="D153" s="82"/>
      <c r="E153" s="81"/>
    </row>
    <row r="154" spans="1:5" ht="39.75" customHeight="1" x14ac:dyDescent="0.2">
      <c r="A154" s="92" t="s">
        <v>260</v>
      </c>
      <c r="B154" s="84" t="s">
        <v>101</v>
      </c>
      <c r="C154" s="84">
        <v>31292</v>
      </c>
      <c r="D154" s="84">
        <v>28700</v>
      </c>
      <c r="E154" s="80">
        <f t="shared" ref="E154:E165" si="6">C154/D154*100</f>
        <v>109.03135888501743</v>
      </c>
    </row>
    <row r="155" spans="1:5" ht="22.5" customHeight="1" x14ac:dyDescent="0.2">
      <c r="A155" s="92" t="s">
        <v>98</v>
      </c>
      <c r="B155" s="84" t="s">
        <v>101</v>
      </c>
      <c r="C155" s="84">
        <v>56938</v>
      </c>
      <c r="D155" s="84">
        <v>53933</v>
      </c>
      <c r="E155" s="80">
        <f t="shared" si="6"/>
        <v>105.57172788459756</v>
      </c>
    </row>
    <row r="156" spans="1:5" ht="18.75" x14ac:dyDescent="0.2">
      <c r="A156" s="92" t="s">
        <v>94</v>
      </c>
      <c r="B156" s="84" t="s">
        <v>101</v>
      </c>
      <c r="C156" s="84">
        <v>32993</v>
      </c>
      <c r="D156" s="84">
        <v>26798</v>
      </c>
      <c r="E156" s="80">
        <f t="shared" si="6"/>
        <v>123.11739682065826</v>
      </c>
    </row>
    <row r="157" spans="1:5" ht="18.75" x14ac:dyDescent="0.2">
      <c r="A157" s="92" t="s">
        <v>99</v>
      </c>
      <c r="B157" s="84" t="s">
        <v>101</v>
      </c>
      <c r="C157" s="84">
        <v>38971</v>
      </c>
      <c r="D157" s="84">
        <v>30643</v>
      </c>
      <c r="E157" s="80">
        <f t="shared" si="6"/>
        <v>127.17749567601085</v>
      </c>
    </row>
    <row r="158" spans="1:5" ht="19.5" x14ac:dyDescent="0.2">
      <c r="A158" s="102" t="s">
        <v>103</v>
      </c>
      <c r="B158" s="85" t="s">
        <v>9</v>
      </c>
      <c r="C158" s="86">
        <v>16.7</v>
      </c>
      <c r="D158" s="86">
        <v>11.4</v>
      </c>
      <c r="E158" s="86">
        <f t="shared" si="6"/>
        <v>146.49122807017542</v>
      </c>
    </row>
    <row r="159" spans="1:5" ht="19.5" x14ac:dyDescent="0.2">
      <c r="A159" s="102" t="s">
        <v>104</v>
      </c>
      <c r="B159" s="85" t="s">
        <v>9</v>
      </c>
      <c r="C159" s="86">
        <v>564</v>
      </c>
      <c r="D159" s="86">
        <v>516.4</v>
      </c>
      <c r="E159" s="86">
        <f t="shared" si="6"/>
        <v>109.21766072811774</v>
      </c>
    </row>
    <row r="160" spans="1:5" ht="58.5" x14ac:dyDescent="0.2">
      <c r="A160" s="98" t="s">
        <v>259</v>
      </c>
      <c r="B160" s="85" t="s">
        <v>101</v>
      </c>
      <c r="C160" s="85">
        <v>11510</v>
      </c>
      <c r="D160" s="104">
        <v>11152</v>
      </c>
      <c r="E160" s="86">
        <f t="shared" si="6"/>
        <v>103.21018651362984</v>
      </c>
    </row>
    <row r="161" spans="1:6" ht="58.5" x14ac:dyDescent="0.2">
      <c r="A161" s="90" t="s">
        <v>105</v>
      </c>
      <c r="B161" s="85" t="s">
        <v>106</v>
      </c>
      <c r="C161" s="86">
        <f>C132/C160</f>
        <v>3.5705435994301395</v>
      </c>
      <c r="D161" s="86">
        <v>3.3</v>
      </c>
      <c r="E161" s="86">
        <f t="shared" si="6"/>
        <v>108.19829089182242</v>
      </c>
      <c r="F161" s="4"/>
    </row>
    <row r="162" spans="1:6" ht="39" x14ac:dyDescent="0.2">
      <c r="A162" s="90" t="s">
        <v>107</v>
      </c>
      <c r="B162" s="85" t="s">
        <v>66</v>
      </c>
      <c r="C162" s="85">
        <v>6.173</v>
      </c>
      <c r="D162" s="86">
        <v>4.5999999999999996</v>
      </c>
      <c r="E162" s="86">
        <f t="shared" si="6"/>
        <v>134.19565217391306</v>
      </c>
    </row>
    <row r="163" spans="1:6" ht="39" x14ac:dyDescent="0.2">
      <c r="A163" s="90" t="s">
        <v>108</v>
      </c>
      <c r="B163" s="85" t="s">
        <v>28</v>
      </c>
      <c r="C163" s="85">
        <v>25.2</v>
      </c>
      <c r="D163" s="85">
        <v>18.600000000000001</v>
      </c>
      <c r="E163" s="86">
        <f t="shared" si="6"/>
        <v>135.48387096774192</v>
      </c>
    </row>
    <row r="164" spans="1:6" ht="24" customHeight="1" x14ac:dyDescent="0.2">
      <c r="A164" s="90" t="s">
        <v>109</v>
      </c>
      <c r="B164" s="85" t="s">
        <v>110</v>
      </c>
      <c r="C164" s="86">
        <v>0</v>
      </c>
      <c r="D164" s="86">
        <v>0</v>
      </c>
      <c r="E164" s="86" t="e">
        <f t="shared" si="6"/>
        <v>#DIV/0!</v>
      </c>
    </row>
    <row r="165" spans="1:6" ht="19.5" x14ac:dyDescent="0.2">
      <c r="A165" s="105" t="s">
        <v>111</v>
      </c>
      <c r="B165" s="85" t="s">
        <v>110</v>
      </c>
      <c r="C165" s="86">
        <v>0</v>
      </c>
      <c r="D165" s="86">
        <v>0</v>
      </c>
      <c r="E165" s="86" t="e">
        <f t="shared" si="6"/>
        <v>#DIV/0!</v>
      </c>
    </row>
    <row r="166" spans="1:6" ht="18.75" x14ac:dyDescent="0.2">
      <c r="A166" s="106"/>
      <c r="B166" s="107"/>
      <c r="C166" s="108"/>
      <c r="D166" s="108"/>
      <c r="E166" s="109"/>
    </row>
    <row r="167" spans="1:6" ht="24.75" customHeight="1" x14ac:dyDescent="0.2">
      <c r="A167" s="214" t="s">
        <v>112</v>
      </c>
      <c r="B167" s="214"/>
      <c r="C167" s="214"/>
      <c r="D167" s="214"/>
      <c r="E167" s="214"/>
    </row>
  </sheetData>
  <mergeCells count="13">
    <mergeCell ref="F131:H131"/>
    <mergeCell ref="D1:E1"/>
    <mergeCell ref="D2:E2"/>
    <mergeCell ref="A3:E3"/>
    <mergeCell ref="A4:E4"/>
    <mergeCell ref="A5:E5"/>
    <mergeCell ref="A105:E105"/>
    <mergeCell ref="A167:E167"/>
    <mergeCell ref="A6:E6"/>
    <mergeCell ref="A8:E8"/>
    <mergeCell ref="A32:E32"/>
    <mergeCell ref="A65:E65"/>
    <mergeCell ref="A82:E82"/>
  </mergeCells>
  <printOptions horizontalCentered="1"/>
  <pageMargins left="0.78740157480314965" right="0.39370078740157483" top="0.59055118110236227" bottom="0.59055118110236227" header="0" footer="0"/>
  <pageSetup paperSize="9" scale="67" firstPageNumber="0" fitToHeight="7" orientation="portrait" horizontalDpi="300" verticalDpi="300" r:id="rId1"/>
  <rowBreaks count="3" manualBreakCount="3">
    <brk id="41" max="16383" man="1"/>
    <brk id="85" max="16383" man="1"/>
    <brk id="1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3"/>
  <sheetViews>
    <sheetView view="pageBreakPreview" topLeftCell="A28" zoomScale="80" zoomScaleNormal="75" zoomScaleSheetLayoutView="80" zoomScalePageLayoutView="75" workbookViewId="0">
      <selection activeCell="A22" sqref="A22:D22"/>
    </sheetView>
  </sheetViews>
  <sheetFormatPr defaultRowHeight="15.75" x14ac:dyDescent="0.25"/>
  <cols>
    <col min="1" max="1" width="3.140625" style="5"/>
    <col min="2" max="2" width="3.28515625" style="5"/>
    <col min="3" max="3" width="8.28515625" style="5"/>
    <col min="4" max="4" width="29.7109375" style="5" customWidth="1"/>
    <col min="5" max="5" width="14.85546875" style="6"/>
    <col min="6" max="6" width="14" style="6"/>
    <col min="7" max="7" width="16.28515625" style="6" customWidth="1"/>
    <col min="8" max="8" width="12.42578125" style="6" customWidth="1"/>
    <col min="9" max="9" width="17.85546875" style="6"/>
    <col min="10" max="10" width="12.140625" style="6" customWidth="1"/>
    <col min="11" max="11" width="15" style="6" customWidth="1"/>
    <col min="12" max="1025" width="8.28515625" style="6"/>
  </cols>
  <sheetData>
    <row r="1" spans="1:22" ht="15.75" customHeight="1" x14ac:dyDescent="0.25">
      <c r="F1" s="241" t="s">
        <v>113</v>
      </c>
      <c r="G1" s="241"/>
      <c r="H1" s="241"/>
      <c r="I1" s="241"/>
      <c r="J1" s="241"/>
      <c r="K1" s="241"/>
    </row>
    <row r="2" spans="1:22" ht="18.75" x14ac:dyDescent="0.3">
      <c r="A2" s="7"/>
      <c r="B2" s="7"/>
      <c r="C2" s="7"/>
      <c r="D2" s="7"/>
      <c r="E2" s="8"/>
      <c r="F2" s="8"/>
      <c r="G2" s="8"/>
      <c r="H2" s="8"/>
      <c r="I2" s="8"/>
      <c r="J2" s="8"/>
      <c r="K2" s="8"/>
    </row>
    <row r="3" spans="1:22" ht="20.25" x14ac:dyDescent="0.25">
      <c r="A3" s="242" t="s">
        <v>114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20.25" x14ac:dyDescent="0.25">
      <c r="A4" s="242" t="s">
        <v>115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7.25" customHeight="1" x14ac:dyDescent="0.25">
      <c r="A5" s="242" t="s">
        <v>294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x14ac:dyDescent="0.25">
      <c r="A6" s="10"/>
      <c r="B6" s="10"/>
      <c r="C6" s="10"/>
      <c r="D6" s="10"/>
      <c r="E6" s="9"/>
      <c r="F6" s="9"/>
      <c r="G6" s="9"/>
      <c r="H6" s="9"/>
      <c r="I6" s="9"/>
      <c r="J6" s="243" t="s">
        <v>116</v>
      </c>
      <c r="K6" s="243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s="12" customFormat="1" ht="96" customHeight="1" x14ac:dyDescent="0.25">
      <c r="A7" s="237"/>
      <c r="B7" s="237"/>
      <c r="C7" s="237"/>
      <c r="D7" s="237"/>
      <c r="E7" s="117" t="s">
        <v>117</v>
      </c>
      <c r="F7" s="117" t="s">
        <v>118</v>
      </c>
      <c r="G7" s="117" t="s">
        <v>119</v>
      </c>
      <c r="H7" s="117" t="s">
        <v>120</v>
      </c>
      <c r="I7" s="117" t="s">
        <v>121</v>
      </c>
      <c r="J7" s="117" t="s">
        <v>104</v>
      </c>
      <c r="K7" s="117" t="s">
        <v>103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55.5" customHeight="1" x14ac:dyDescent="0.25">
      <c r="A8" s="233" t="s">
        <v>122</v>
      </c>
      <c r="B8" s="233"/>
      <c r="C8" s="233"/>
      <c r="D8" s="233"/>
      <c r="E8" s="65">
        <f>E9+E14</f>
        <v>27.185000000000002</v>
      </c>
      <c r="F8" s="65">
        <v>105</v>
      </c>
      <c r="G8" s="65">
        <v>94.1</v>
      </c>
      <c r="H8" s="65">
        <v>14</v>
      </c>
      <c r="I8" s="65">
        <v>154</v>
      </c>
      <c r="J8" s="65">
        <v>9.1449999999999996</v>
      </c>
      <c r="K8" s="13">
        <f>K9+K14+K18</f>
        <v>0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69" customHeight="1" x14ac:dyDescent="0.25">
      <c r="A9" s="238" t="s">
        <v>123</v>
      </c>
      <c r="B9" s="238"/>
      <c r="C9" s="238"/>
      <c r="D9" s="238"/>
      <c r="E9" s="113">
        <v>21.8</v>
      </c>
      <c r="F9" s="113">
        <v>98.2</v>
      </c>
      <c r="G9" s="113">
        <v>87.6</v>
      </c>
      <c r="H9" s="113">
        <v>14</v>
      </c>
      <c r="I9" s="114">
        <v>147</v>
      </c>
      <c r="J9" s="113">
        <v>8.6999999999999993</v>
      </c>
      <c r="K9" s="113">
        <v>0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18" customHeight="1" x14ac:dyDescent="0.25">
      <c r="A10" s="194"/>
      <c r="B10" s="239" t="s">
        <v>124</v>
      </c>
      <c r="C10" s="239"/>
      <c r="D10" s="239"/>
      <c r="E10" s="61"/>
      <c r="F10" s="61"/>
      <c r="G10" s="61"/>
      <c r="H10" s="61"/>
      <c r="I10" s="62"/>
      <c r="J10" s="61"/>
      <c r="K10" s="61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x14ac:dyDescent="0.25">
      <c r="A11" s="194"/>
      <c r="B11" s="195"/>
      <c r="C11" s="195"/>
      <c r="D11" s="196" t="s">
        <v>125</v>
      </c>
      <c r="E11" s="63">
        <v>8.968</v>
      </c>
      <c r="F11" s="63">
        <v>13</v>
      </c>
      <c r="G11" s="63">
        <v>11.6</v>
      </c>
      <c r="H11" s="63">
        <v>1.38</v>
      </c>
      <c r="I11" s="64">
        <v>13</v>
      </c>
      <c r="J11" s="63">
        <v>1.1000000000000001</v>
      </c>
      <c r="K11" s="63">
        <v>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x14ac:dyDescent="0.25">
      <c r="A12" s="194"/>
      <c r="B12" s="197"/>
      <c r="C12" s="197"/>
      <c r="D12" s="198" t="s">
        <v>245</v>
      </c>
      <c r="E12" s="63">
        <v>1.556</v>
      </c>
      <c r="F12" s="63">
        <v>3.8</v>
      </c>
      <c r="G12" s="63">
        <v>3.2</v>
      </c>
      <c r="H12" s="63">
        <v>1.081</v>
      </c>
      <c r="I12" s="64">
        <v>9</v>
      </c>
      <c r="J12" s="63">
        <v>0.54200000000000004</v>
      </c>
      <c r="K12" s="63">
        <v>0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x14ac:dyDescent="0.25">
      <c r="A13" s="18"/>
      <c r="B13" s="19"/>
      <c r="C13" s="19"/>
      <c r="D13" s="20"/>
      <c r="E13" s="73"/>
      <c r="F13" s="73"/>
      <c r="G13" s="73"/>
      <c r="H13" s="73"/>
      <c r="I13" s="74"/>
      <c r="J13" s="73"/>
      <c r="K13" s="73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21" customHeight="1" x14ac:dyDescent="0.25">
      <c r="A14" s="240" t="s">
        <v>126</v>
      </c>
      <c r="B14" s="240"/>
      <c r="C14" s="240"/>
      <c r="D14" s="240"/>
      <c r="E14" s="113">
        <v>5.3849999999999998</v>
      </c>
      <c r="F14" s="113">
        <v>6.7</v>
      </c>
      <c r="G14" s="113">
        <v>6.5</v>
      </c>
      <c r="H14" s="113">
        <v>0</v>
      </c>
      <c r="I14" s="114">
        <v>7</v>
      </c>
      <c r="J14" s="113">
        <v>0.44500000000000001</v>
      </c>
      <c r="K14" s="113"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18" customHeight="1" x14ac:dyDescent="0.25">
      <c r="A15" s="15"/>
      <c r="B15" s="230" t="s">
        <v>124</v>
      </c>
      <c r="C15" s="230"/>
      <c r="D15" s="230"/>
      <c r="E15" s="75"/>
      <c r="F15" s="75"/>
      <c r="G15" s="75"/>
      <c r="H15" s="75"/>
      <c r="I15" s="76"/>
      <c r="J15" s="75"/>
      <c r="K15" s="75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x14ac:dyDescent="0.25">
      <c r="A16" s="15"/>
      <c r="B16" s="16"/>
      <c r="C16" s="16"/>
      <c r="D16" s="17" t="s">
        <v>127</v>
      </c>
      <c r="E16" s="67">
        <v>5.4</v>
      </c>
      <c r="F16" s="67">
        <v>6.7</v>
      </c>
      <c r="G16" s="67">
        <v>6.5</v>
      </c>
      <c r="H16" s="67">
        <v>0</v>
      </c>
      <c r="I16" s="68">
        <v>7</v>
      </c>
      <c r="J16" s="67">
        <v>0.44500000000000001</v>
      </c>
      <c r="K16" s="67">
        <v>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x14ac:dyDescent="0.25">
      <c r="A17" s="18"/>
      <c r="B17" s="19"/>
      <c r="C17" s="19"/>
      <c r="D17" s="20"/>
      <c r="E17" s="73"/>
      <c r="F17" s="73"/>
      <c r="G17" s="73"/>
      <c r="H17" s="73"/>
      <c r="I17" s="74"/>
      <c r="J17" s="73"/>
      <c r="K17" s="73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21" customHeight="1" x14ac:dyDescent="0.25">
      <c r="A18" s="231" t="s">
        <v>128</v>
      </c>
      <c r="B18" s="231"/>
      <c r="C18" s="231"/>
      <c r="D18" s="231"/>
      <c r="E18" s="71">
        <v>0</v>
      </c>
      <c r="F18" s="71">
        <v>0</v>
      </c>
      <c r="G18" s="71">
        <v>0</v>
      </c>
      <c r="H18" s="71">
        <v>0</v>
      </c>
      <c r="I18" s="72">
        <v>0</v>
      </c>
      <c r="J18" s="71">
        <v>0</v>
      </c>
      <c r="K18" s="71">
        <v>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15.75" customHeight="1" x14ac:dyDescent="0.25">
      <c r="A19" s="15"/>
      <c r="B19" s="230" t="s">
        <v>124</v>
      </c>
      <c r="C19" s="230"/>
      <c r="D19" s="230"/>
      <c r="E19" s="61"/>
      <c r="F19" s="61"/>
      <c r="G19" s="61"/>
      <c r="H19" s="61"/>
      <c r="I19" s="62"/>
      <c r="J19" s="61"/>
      <c r="K19" s="61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x14ac:dyDescent="0.25">
      <c r="A20" s="15"/>
      <c r="B20" s="16"/>
      <c r="C20" s="16"/>
      <c r="D20" s="17"/>
      <c r="E20" s="63"/>
      <c r="F20" s="63"/>
      <c r="G20" s="63"/>
      <c r="H20" s="63"/>
      <c r="I20" s="64"/>
      <c r="J20" s="63"/>
      <c r="K20" s="63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x14ac:dyDescent="0.25">
      <c r="A21" s="18"/>
      <c r="B21" s="19"/>
      <c r="C21" s="19"/>
      <c r="D21" s="20"/>
      <c r="E21" s="73"/>
      <c r="F21" s="73"/>
      <c r="G21" s="73"/>
      <c r="H21" s="73"/>
      <c r="I21" s="74"/>
      <c r="J21" s="73"/>
      <c r="K21" s="73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3.75" customHeight="1" x14ac:dyDescent="0.25">
      <c r="A22" s="229" t="s">
        <v>244</v>
      </c>
      <c r="B22" s="229"/>
      <c r="C22" s="229"/>
      <c r="D22" s="229"/>
      <c r="E22" s="65">
        <v>1682.6</v>
      </c>
      <c r="F22" s="65">
        <v>1682.6</v>
      </c>
      <c r="G22" s="65">
        <v>0</v>
      </c>
      <c r="H22" s="65">
        <v>0</v>
      </c>
      <c r="I22" s="65">
        <v>1955</v>
      </c>
      <c r="J22" s="65">
        <v>300</v>
      </c>
      <c r="K22" s="65">
        <v>15.433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16.899999999999999" customHeight="1" x14ac:dyDescent="0.25">
      <c r="A23" s="21"/>
      <c r="B23" s="236" t="s">
        <v>129</v>
      </c>
      <c r="C23" s="236"/>
      <c r="D23" s="236"/>
      <c r="E23" s="61"/>
      <c r="F23" s="61"/>
      <c r="G23" s="61"/>
      <c r="H23" s="61"/>
      <c r="I23" s="62"/>
      <c r="J23" s="61"/>
      <c r="K23" s="6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18.75" customHeight="1" x14ac:dyDescent="0.25">
      <c r="A24" s="231" t="s">
        <v>130</v>
      </c>
      <c r="B24" s="231"/>
      <c r="C24" s="231"/>
      <c r="D24" s="231"/>
      <c r="E24" s="71">
        <v>1682.6</v>
      </c>
      <c r="F24" s="71">
        <v>1682.6</v>
      </c>
      <c r="G24" s="71" t="s">
        <v>43</v>
      </c>
      <c r="H24" s="71" t="s">
        <v>43</v>
      </c>
      <c r="I24" s="72">
        <v>1955</v>
      </c>
      <c r="J24" s="71">
        <v>300</v>
      </c>
      <c r="K24" s="71">
        <v>15.4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18" customHeight="1" x14ac:dyDescent="0.25">
      <c r="A25" s="15"/>
      <c r="B25" s="230" t="s">
        <v>124</v>
      </c>
      <c r="C25" s="230"/>
      <c r="D25" s="230"/>
      <c r="E25" s="61"/>
      <c r="F25" s="61"/>
      <c r="G25" s="61"/>
      <c r="H25" s="122"/>
      <c r="I25" s="120"/>
      <c r="J25" s="61"/>
      <c r="K25" s="6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45.75" customHeight="1" x14ac:dyDescent="0.25">
      <c r="A26" s="15"/>
      <c r="B26" s="16"/>
      <c r="C26" s="16"/>
      <c r="D26" s="17" t="s">
        <v>131</v>
      </c>
      <c r="E26" s="63">
        <v>1682.6</v>
      </c>
      <c r="F26" s="63">
        <v>1682.6</v>
      </c>
      <c r="G26" s="63" t="s">
        <v>43</v>
      </c>
      <c r="H26" s="63"/>
      <c r="I26" s="121">
        <v>1955</v>
      </c>
      <c r="J26" s="63">
        <v>300</v>
      </c>
      <c r="K26" s="63">
        <v>15.4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x14ac:dyDescent="0.25">
      <c r="A27" s="18"/>
      <c r="B27" s="19"/>
      <c r="C27" s="19"/>
      <c r="D27" s="20"/>
      <c r="E27" s="73"/>
      <c r="F27" s="73"/>
      <c r="G27" s="73"/>
      <c r="H27" s="73"/>
      <c r="I27" s="74"/>
      <c r="J27" s="73"/>
      <c r="K27" s="73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x14ac:dyDescent="0.25">
      <c r="A28" s="18"/>
      <c r="B28" s="19"/>
      <c r="C28" s="19"/>
      <c r="D28" s="23"/>
      <c r="E28" s="73"/>
      <c r="F28" s="73"/>
      <c r="G28" s="73"/>
      <c r="H28" s="73"/>
      <c r="I28" s="74"/>
      <c r="J28" s="73"/>
      <c r="K28" s="73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1.15" customHeight="1" x14ac:dyDescent="0.25">
      <c r="A29" s="234" t="s">
        <v>290</v>
      </c>
      <c r="B29" s="235"/>
      <c r="C29" s="235"/>
      <c r="D29" s="235"/>
      <c r="E29" s="65">
        <v>6.7</v>
      </c>
      <c r="F29" s="65">
        <v>6.7</v>
      </c>
      <c r="G29" s="65">
        <v>3</v>
      </c>
      <c r="H29" s="65">
        <v>0.79900000000000004</v>
      </c>
      <c r="I29" s="65">
        <v>19</v>
      </c>
      <c r="J29" s="65">
        <v>1.0609999999999999</v>
      </c>
      <c r="K29" s="65">
        <v>0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0.25" customHeight="1" x14ac:dyDescent="0.25">
      <c r="A30" s="133"/>
      <c r="B30" s="230" t="s">
        <v>124</v>
      </c>
      <c r="C30" s="230"/>
      <c r="D30" s="230"/>
      <c r="E30" s="128"/>
      <c r="F30" s="128"/>
      <c r="G30" s="128"/>
      <c r="H30" s="128"/>
      <c r="I30" s="128"/>
      <c r="J30" s="128"/>
      <c r="K30" s="12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x14ac:dyDescent="0.25">
      <c r="A31" s="134"/>
      <c r="B31" s="127"/>
      <c r="C31" s="127"/>
      <c r="D31" s="22" t="s">
        <v>291</v>
      </c>
      <c r="E31" s="111">
        <v>3.8</v>
      </c>
      <c r="F31" s="63">
        <v>3.8</v>
      </c>
      <c r="G31" s="61">
        <v>3</v>
      </c>
      <c r="H31" s="63">
        <v>0.79900000000000004</v>
      </c>
      <c r="I31" s="64">
        <v>10</v>
      </c>
      <c r="J31" s="63">
        <v>0.65</v>
      </c>
      <c r="K31" s="63">
        <v>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x14ac:dyDescent="0.25">
      <c r="A32" s="134"/>
      <c r="B32" s="127"/>
      <c r="C32" s="127"/>
      <c r="D32" s="22" t="s">
        <v>292</v>
      </c>
      <c r="E32" s="111">
        <v>2.9</v>
      </c>
      <c r="F32" s="63">
        <v>2.9</v>
      </c>
      <c r="G32" s="63" t="s">
        <v>43</v>
      </c>
      <c r="H32" s="63"/>
      <c r="I32" s="64">
        <v>9</v>
      </c>
      <c r="J32" s="63">
        <v>0.41</v>
      </c>
      <c r="K32" s="63">
        <v>0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x14ac:dyDescent="0.25">
      <c r="A33" s="18"/>
      <c r="B33" s="124"/>
      <c r="C33" s="124"/>
      <c r="D33" s="23"/>
      <c r="E33" s="125"/>
      <c r="F33" s="73"/>
      <c r="G33" s="73"/>
      <c r="H33" s="73"/>
      <c r="I33" s="74"/>
      <c r="J33" s="73"/>
      <c r="K33" s="73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49.5" customHeight="1" x14ac:dyDescent="0.25">
      <c r="A34" s="232" t="s">
        <v>132</v>
      </c>
      <c r="B34" s="233"/>
      <c r="C34" s="233"/>
      <c r="D34" s="233"/>
      <c r="E34" s="65">
        <v>20.3</v>
      </c>
      <c r="F34" s="65">
        <v>15.3</v>
      </c>
      <c r="G34" s="65">
        <v>20.3</v>
      </c>
      <c r="H34" s="65">
        <v>0</v>
      </c>
      <c r="I34" s="66">
        <v>205</v>
      </c>
      <c r="J34" s="65">
        <v>15.518000000000001</v>
      </c>
      <c r="K34" s="65">
        <v>2.5999999999999999E-2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9.5" customHeight="1" x14ac:dyDescent="0.25">
      <c r="A35" s="110"/>
      <c r="B35" s="223" t="s">
        <v>124</v>
      </c>
      <c r="C35" s="223"/>
      <c r="D35" s="224"/>
      <c r="E35" s="126"/>
      <c r="F35" s="75"/>
      <c r="G35" s="75"/>
      <c r="H35" s="75"/>
      <c r="I35" s="76"/>
      <c r="J35" s="75"/>
      <c r="K35" s="75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16.5" customHeight="1" x14ac:dyDescent="0.25">
      <c r="A36" s="110"/>
      <c r="B36" s="129"/>
      <c r="C36" s="129"/>
      <c r="D36" s="130" t="s">
        <v>138</v>
      </c>
      <c r="E36" s="63">
        <v>18.5</v>
      </c>
      <c r="F36" s="61">
        <v>13.5</v>
      </c>
      <c r="G36" s="61">
        <v>18.5</v>
      </c>
      <c r="H36" s="61"/>
      <c r="I36" s="62">
        <v>86</v>
      </c>
      <c r="J36" s="61">
        <v>7.2939999999999996</v>
      </c>
      <c r="K36" s="61">
        <v>0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1.5" x14ac:dyDescent="0.25">
      <c r="A37" s="15"/>
      <c r="B37" s="16"/>
      <c r="C37" s="16"/>
      <c r="D37" s="17" t="s">
        <v>133</v>
      </c>
      <c r="E37" s="63">
        <v>0</v>
      </c>
      <c r="F37" s="63">
        <v>0</v>
      </c>
      <c r="G37" s="63">
        <v>0</v>
      </c>
      <c r="H37" s="63"/>
      <c r="I37" s="64">
        <v>111</v>
      </c>
      <c r="J37" s="63">
        <v>7.3760000000000003</v>
      </c>
      <c r="K37" s="63">
        <v>0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x14ac:dyDescent="0.25">
      <c r="A38" s="15"/>
      <c r="B38" s="123"/>
      <c r="C38" s="123"/>
      <c r="D38" s="115"/>
      <c r="E38" s="61"/>
      <c r="F38" s="61"/>
      <c r="G38" s="61"/>
      <c r="H38" s="61"/>
      <c r="I38" s="62"/>
      <c r="J38" s="61"/>
      <c r="K38" s="61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16.899999999999999" customHeight="1" x14ac:dyDescent="0.25">
      <c r="A39" s="229" t="s">
        <v>134</v>
      </c>
      <c r="B39" s="229"/>
      <c r="C39" s="229"/>
      <c r="D39" s="229"/>
      <c r="E39" s="65">
        <f>SUM(E41:E41)</f>
        <v>22.6</v>
      </c>
      <c r="F39" s="65">
        <v>26</v>
      </c>
      <c r="G39" s="65">
        <v>40.6</v>
      </c>
      <c r="H39" s="65">
        <v>0</v>
      </c>
      <c r="I39" s="66">
        <v>160</v>
      </c>
      <c r="J39" s="65">
        <v>13.83</v>
      </c>
      <c r="K39" s="65">
        <v>7.4999999999999997E-2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19.5" customHeight="1" x14ac:dyDescent="0.25">
      <c r="A40" s="15"/>
      <c r="B40" s="230" t="s">
        <v>124</v>
      </c>
      <c r="C40" s="230"/>
      <c r="D40" s="230"/>
      <c r="E40" s="67"/>
      <c r="F40" s="67"/>
      <c r="G40" s="67"/>
      <c r="H40" s="67"/>
      <c r="I40" s="68"/>
      <c r="J40" s="67"/>
      <c r="K40" s="6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51" customHeight="1" x14ac:dyDescent="0.25">
      <c r="A41" s="15"/>
      <c r="B41" s="16"/>
      <c r="C41" s="16"/>
      <c r="D41" s="17" t="s">
        <v>257</v>
      </c>
      <c r="E41" s="63">
        <v>22.6</v>
      </c>
      <c r="F41" s="63">
        <v>26</v>
      </c>
      <c r="G41" s="63">
        <v>40.6</v>
      </c>
      <c r="H41" s="63">
        <v>0</v>
      </c>
      <c r="I41" s="64">
        <v>160</v>
      </c>
      <c r="J41" s="63">
        <v>13.83</v>
      </c>
      <c r="K41" s="63">
        <v>7.4999999999999997E-2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17.25" customHeight="1" x14ac:dyDescent="0.25">
      <c r="A42" s="18"/>
      <c r="B42" s="124"/>
      <c r="C42" s="124"/>
      <c r="D42" s="23"/>
      <c r="E42" s="61"/>
      <c r="F42" s="61"/>
      <c r="G42" s="61"/>
      <c r="H42" s="61"/>
      <c r="I42" s="62"/>
      <c r="J42" s="61"/>
      <c r="K42" s="61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50.25" customHeight="1" x14ac:dyDescent="0.25">
      <c r="A43" s="229" t="s">
        <v>135</v>
      </c>
      <c r="B43" s="229"/>
      <c r="C43" s="229"/>
      <c r="D43" s="229"/>
      <c r="E43" s="65">
        <v>2.923</v>
      </c>
      <c r="F43" s="65">
        <v>213.4</v>
      </c>
      <c r="G43" s="65">
        <v>5.141</v>
      </c>
      <c r="H43" s="65">
        <v>0.56599999999999995</v>
      </c>
      <c r="I43" s="69">
        <v>89</v>
      </c>
      <c r="J43" s="70">
        <v>5.4960000000000004</v>
      </c>
      <c r="K43" s="70">
        <v>0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18.75" customHeight="1" x14ac:dyDescent="0.25">
      <c r="A44" s="15"/>
      <c r="B44" s="230" t="s">
        <v>124</v>
      </c>
      <c r="C44" s="230"/>
      <c r="D44" s="230"/>
      <c r="E44" s="75"/>
      <c r="F44" s="75"/>
      <c r="G44" s="75"/>
      <c r="H44" s="75"/>
      <c r="I44" s="76"/>
      <c r="J44" s="75"/>
      <c r="K44" s="75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x14ac:dyDescent="0.25">
      <c r="A45" s="15"/>
      <c r="B45" s="16"/>
      <c r="C45" s="16"/>
      <c r="D45" s="17" t="s">
        <v>136</v>
      </c>
      <c r="E45" s="63">
        <v>0</v>
      </c>
      <c r="F45" s="63">
        <v>4.5</v>
      </c>
      <c r="G45" s="63" t="s">
        <v>43</v>
      </c>
      <c r="H45" s="63">
        <v>0</v>
      </c>
      <c r="I45" s="64">
        <v>27</v>
      </c>
      <c r="J45" s="63">
        <v>3.5</v>
      </c>
      <c r="K45" s="63">
        <v>0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x14ac:dyDescent="0.25">
      <c r="A46" s="18"/>
      <c r="B46" s="19"/>
      <c r="C46" s="19"/>
      <c r="D46" s="20"/>
      <c r="E46" s="73"/>
      <c r="F46" s="73"/>
      <c r="G46" s="73"/>
      <c r="H46" s="73"/>
      <c r="I46" s="74"/>
      <c r="J46" s="73"/>
      <c r="K46" s="73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22.5" customHeight="1" x14ac:dyDescent="0.25">
      <c r="A47" s="225" t="s">
        <v>137</v>
      </c>
      <c r="B47" s="225"/>
      <c r="C47" s="225"/>
      <c r="D47" s="225"/>
      <c r="E47" s="192">
        <v>0.83799999999999997</v>
      </c>
      <c r="F47" s="192">
        <v>0.77800000000000002</v>
      </c>
      <c r="G47" s="192">
        <v>0.79800000000000004</v>
      </c>
      <c r="H47" s="192">
        <v>0</v>
      </c>
      <c r="I47" s="193">
        <v>2128</v>
      </c>
      <c r="J47" s="192">
        <v>218.893</v>
      </c>
      <c r="K47" s="192">
        <v>1.1200000000000001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16.899999999999999" customHeight="1" x14ac:dyDescent="0.25">
      <c r="A48" s="24"/>
      <c r="B48" s="226" t="s">
        <v>124</v>
      </c>
      <c r="C48" s="226"/>
      <c r="D48" s="226"/>
      <c r="E48" s="61"/>
      <c r="F48" s="61"/>
      <c r="G48" s="61"/>
      <c r="H48" s="61"/>
      <c r="I48" s="62"/>
      <c r="J48" s="61"/>
      <c r="K48" s="61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16.899999999999999" customHeight="1" x14ac:dyDescent="0.25">
      <c r="A49" s="24"/>
      <c r="B49" s="25"/>
      <c r="C49" s="25"/>
      <c r="D49" s="26" t="s">
        <v>275</v>
      </c>
      <c r="E49" s="63"/>
      <c r="F49" s="63"/>
      <c r="G49" s="63"/>
      <c r="H49" s="63"/>
      <c r="I49" s="64">
        <v>11</v>
      </c>
      <c r="J49" s="63"/>
      <c r="K49" s="63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16.899999999999999" customHeight="1" thickBot="1" x14ac:dyDescent="0.3">
      <c r="A50" s="24"/>
      <c r="B50" s="131"/>
      <c r="C50" s="131"/>
      <c r="D50" s="132"/>
      <c r="E50" s="61"/>
      <c r="F50" s="61"/>
      <c r="G50" s="61"/>
      <c r="H50" s="61"/>
      <c r="I50" s="62"/>
      <c r="J50" s="61"/>
      <c r="K50" s="61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0" customHeight="1" thickTop="1" thickBot="1" x14ac:dyDescent="0.3">
      <c r="A51" s="227" t="s">
        <v>139</v>
      </c>
      <c r="B51" s="227"/>
      <c r="C51" s="227"/>
      <c r="D51" s="227"/>
      <c r="E51" s="60">
        <f>E8+E22+E29+E34+E39+E43+E47</f>
        <v>1763.1459999999997</v>
      </c>
      <c r="F51" s="60">
        <f>F8+F22+F29+F34+F39+F43+F47</f>
        <v>2049.7779999999998</v>
      </c>
      <c r="G51" s="60">
        <f>G8+G22+G34+G39+G43+G47+G29</f>
        <v>163.93899999999999</v>
      </c>
      <c r="H51" s="60">
        <f>H8+H22+H34+H39+H43+H47+H29</f>
        <v>15.365</v>
      </c>
      <c r="I51" s="60">
        <f>I8+I22+I34+I39+I43+I47+I29</f>
        <v>4710</v>
      </c>
      <c r="J51" s="60">
        <f>J8+J22+J34+J39+J43+J47+J29</f>
        <v>563.94299999999998</v>
      </c>
      <c r="K51" s="60">
        <f>K8+K22+K34+K39+K43+K47+K29</f>
        <v>16.654</v>
      </c>
      <c r="L51" s="9"/>
      <c r="M51" s="9"/>
      <c r="N51" s="27"/>
      <c r="O51" s="9"/>
      <c r="P51" s="9"/>
      <c r="Q51" s="9"/>
      <c r="R51" s="9"/>
      <c r="S51" s="9"/>
      <c r="T51" s="9"/>
      <c r="U51" s="9"/>
      <c r="V51" s="9"/>
    </row>
    <row r="52" spans="1:22" ht="18.75" customHeight="1" thickTop="1" x14ac:dyDescent="0.25">
      <c r="A52" s="10"/>
      <c r="B52" s="10"/>
      <c r="C52" s="10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81.599999999999994" customHeight="1" x14ac:dyDescent="0.25">
      <c r="A53" s="228" t="s">
        <v>140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</sheetData>
  <mergeCells count="29">
    <mergeCell ref="F1:K1"/>
    <mergeCell ref="A3:K3"/>
    <mergeCell ref="A4:K4"/>
    <mergeCell ref="A5:K5"/>
    <mergeCell ref="J6:K6"/>
    <mergeCell ref="A7:D7"/>
    <mergeCell ref="A8:D8"/>
    <mergeCell ref="A9:D9"/>
    <mergeCell ref="B10:D10"/>
    <mergeCell ref="A14:D14"/>
    <mergeCell ref="B15:D15"/>
    <mergeCell ref="A18:D18"/>
    <mergeCell ref="B19:D19"/>
    <mergeCell ref="A22:D22"/>
    <mergeCell ref="B23:D23"/>
    <mergeCell ref="A24:D24"/>
    <mergeCell ref="B25:D25"/>
    <mergeCell ref="A34:D34"/>
    <mergeCell ref="A29:D29"/>
    <mergeCell ref="B30:D30"/>
    <mergeCell ref="B35:D35"/>
    <mergeCell ref="A47:D47"/>
    <mergeCell ref="B48:D48"/>
    <mergeCell ref="A51:D51"/>
    <mergeCell ref="A53:K53"/>
    <mergeCell ref="A39:D39"/>
    <mergeCell ref="B40:D40"/>
    <mergeCell ref="A43:D43"/>
    <mergeCell ref="B44:D44"/>
  </mergeCells>
  <printOptions horizontalCentered="1"/>
  <pageMargins left="0.78740157480314965" right="0.39370078740157483" top="0.59055118110236227" bottom="0.59055118110236227" header="0" footer="0"/>
  <pageSetup paperSize="9" scale="54" firstPageNumber="0" orientation="portrait" horizontalDpi="300" verticalDpi="300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view="pageBreakPreview" topLeftCell="B13" zoomScale="80" zoomScaleNormal="60" zoomScaleSheetLayoutView="80" zoomScalePageLayoutView="75" workbookViewId="0">
      <selection activeCell="I65" sqref="I65"/>
    </sheetView>
  </sheetViews>
  <sheetFormatPr defaultRowHeight="12.75" x14ac:dyDescent="0.2"/>
  <cols>
    <col min="1" max="1" width="61.7109375"/>
    <col min="2" max="2" width="18.42578125"/>
    <col min="3" max="3" width="16.7109375"/>
    <col min="4" max="4" width="15.7109375"/>
    <col min="5" max="5" width="19.5703125"/>
    <col min="6" max="6" width="21.5703125"/>
    <col min="7" max="7" width="20"/>
    <col min="8" max="8" width="22.28515625"/>
    <col min="9" max="9" width="24.28515625"/>
    <col min="10" max="1025" width="8.5703125"/>
  </cols>
  <sheetData>
    <row r="1" spans="1:23" ht="15.75" x14ac:dyDescent="0.25">
      <c r="A1" s="6"/>
      <c r="B1" s="6"/>
      <c r="C1" s="6"/>
      <c r="D1" s="6"/>
      <c r="E1" s="6"/>
      <c r="F1" s="28"/>
      <c r="G1" s="28"/>
      <c r="H1" s="28"/>
      <c r="I1" s="29" t="s">
        <v>141</v>
      </c>
      <c r="J1" s="28"/>
    </row>
    <row r="2" spans="1:23" ht="45.75" customHeight="1" x14ac:dyDescent="0.2">
      <c r="A2" s="249" t="s">
        <v>142</v>
      </c>
      <c r="B2" s="249"/>
      <c r="C2" s="249"/>
      <c r="D2" s="249"/>
      <c r="E2" s="249"/>
      <c r="F2" s="249"/>
      <c r="G2" s="249"/>
      <c r="H2" s="249"/>
      <c r="I2" s="249"/>
    </row>
    <row r="3" spans="1:23" ht="21" customHeight="1" x14ac:dyDescent="0.2">
      <c r="A3" s="250" t="s">
        <v>143</v>
      </c>
      <c r="B3" s="250"/>
      <c r="C3" s="250"/>
      <c r="D3" s="250"/>
      <c r="E3" s="250"/>
      <c r="F3" s="250"/>
      <c r="G3" s="250"/>
      <c r="H3" s="250"/>
      <c r="I3" s="250"/>
    </row>
    <row r="4" spans="1:23" ht="21" customHeight="1" x14ac:dyDescent="0.25">
      <c r="A4" s="6"/>
      <c r="B4" s="30"/>
      <c r="C4" s="6"/>
      <c r="D4" s="6"/>
      <c r="E4" s="6"/>
      <c r="F4" s="6"/>
      <c r="G4" s="6"/>
      <c r="H4" s="6"/>
      <c r="I4" s="6"/>
    </row>
    <row r="5" spans="1:23" ht="37.5" customHeight="1" x14ac:dyDescent="0.25">
      <c r="A5" s="251" t="s">
        <v>144</v>
      </c>
      <c r="B5" s="252" t="s">
        <v>145</v>
      </c>
      <c r="C5" s="251" t="s">
        <v>146</v>
      </c>
      <c r="D5" s="251"/>
      <c r="E5" s="251"/>
      <c r="F5" s="251" t="s">
        <v>147</v>
      </c>
      <c r="G5" s="251" t="s">
        <v>148</v>
      </c>
      <c r="H5" s="251"/>
      <c r="I5" s="251" t="s">
        <v>149</v>
      </c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ht="15.75" customHeight="1" x14ac:dyDescent="0.25">
      <c r="A6" s="251"/>
      <c r="B6" s="252"/>
      <c r="C6" s="251"/>
      <c r="D6" s="251"/>
      <c r="E6" s="251"/>
      <c r="F6" s="251"/>
      <c r="G6" s="251" t="s">
        <v>150</v>
      </c>
      <c r="H6" s="251" t="s">
        <v>151</v>
      </c>
      <c r="I6" s="25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ht="13.5" customHeight="1" x14ac:dyDescent="0.25">
      <c r="A7" s="251"/>
      <c r="B7" s="252"/>
      <c r="C7" s="251"/>
      <c r="D7" s="251"/>
      <c r="E7" s="251"/>
      <c r="F7" s="251"/>
      <c r="G7" s="251"/>
      <c r="H7" s="251"/>
      <c r="I7" s="25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ht="47.25" x14ac:dyDescent="0.25">
      <c r="A8" s="251"/>
      <c r="B8" s="252"/>
      <c r="C8" s="117" t="s">
        <v>3</v>
      </c>
      <c r="D8" s="117" t="s">
        <v>152</v>
      </c>
      <c r="E8" s="117" t="s">
        <v>153</v>
      </c>
      <c r="F8" s="251"/>
      <c r="G8" s="251"/>
      <c r="H8" s="251"/>
      <c r="I8" s="25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31.5" x14ac:dyDescent="0.25">
      <c r="A9" s="32" t="s">
        <v>154</v>
      </c>
      <c r="B9" s="33" t="s">
        <v>155</v>
      </c>
      <c r="C9" s="34">
        <v>1</v>
      </c>
      <c r="D9" s="34">
        <v>2</v>
      </c>
      <c r="E9" s="34">
        <v>3</v>
      </c>
      <c r="F9" s="34">
        <v>4</v>
      </c>
      <c r="G9" s="32">
        <v>5</v>
      </c>
      <c r="H9" s="32">
        <v>6</v>
      </c>
      <c r="I9" s="34" t="s">
        <v>156</v>
      </c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5.75" x14ac:dyDescent="0.25">
      <c r="A10" s="246" t="s">
        <v>157</v>
      </c>
      <c r="B10" s="246"/>
      <c r="C10" s="246"/>
      <c r="D10" s="246"/>
      <c r="E10" s="246"/>
      <c r="F10" s="246"/>
      <c r="G10" s="246"/>
      <c r="H10" s="246"/>
      <c r="I10" s="246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15.75" customHeight="1" x14ac:dyDescent="0.2">
      <c r="A11" s="247" t="s">
        <v>158</v>
      </c>
      <c r="B11" s="247"/>
      <c r="C11" s="247"/>
      <c r="D11" s="247"/>
      <c r="E11" s="247"/>
      <c r="F11" s="247"/>
      <c r="G11" s="247"/>
      <c r="H11" s="247"/>
      <c r="I11" s="247"/>
    </row>
    <row r="12" spans="1:23" ht="21.75" customHeight="1" x14ac:dyDescent="0.2">
      <c r="A12" s="37" t="s">
        <v>159</v>
      </c>
      <c r="B12" s="38" t="s">
        <v>160</v>
      </c>
      <c r="C12" s="119"/>
      <c r="D12" s="119"/>
      <c r="E12" s="119"/>
      <c r="F12" s="112"/>
      <c r="G12" s="119"/>
      <c r="H12" s="119"/>
      <c r="I12" s="40"/>
    </row>
    <row r="13" spans="1:23" ht="18.75" customHeight="1" x14ac:dyDescent="0.2">
      <c r="A13" s="37" t="s">
        <v>161</v>
      </c>
      <c r="B13" s="38" t="s">
        <v>162</v>
      </c>
      <c r="C13" s="119"/>
      <c r="D13" s="119"/>
      <c r="E13" s="119"/>
      <c r="F13" s="112"/>
      <c r="G13" s="119"/>
      <c r="H13" s="119"/>
      <c r="I13" s="40"/>
    </row>
    <row r="14" spans="1:23" ht="18.75" customHeight="1" x14ac:dyDescent="0.2">
      <c r="A14" s="41" t="s">
        <v>163</v>
      </c>
      <c r="B14" s="42" t="s">
        <v>164</v>
      </c>
      <c r="C14" s="119" t="s">
        <v>165</v>
      </c>
      <c r="D14" s="119">
        <v>1926.1</v>
      </c>
      <c r="E14" s="119">
        <v>2059.6999999999998</v>
      </c>
      <c r="F14" s="112">
        <v>465.9</v>
      </c>
      <c r="G14" s="14">
        <f>D14*F14</f>
        <v>897369.98999999987</v>
      </c>
      <c r="H14" s="14">
        <f>E14*F14</f>
        <v>959614.22999999986</v>
      </c>
      <c r="I14" s="44">
        <f>G14/H14*100</f>
        <v>93.513618488129339</v>
      </c>
    </row>
    <row r="15" spans="1:23" ht="18.75" customHeight="1" x14ac:dyDescent="0.2">
      <c r="A15" s="37" t="s">
        <v>269</v>
      </c>
      <c r="B15" s="38" t="s">
        <v>270</v>
      </c>
      <c r="C15" s="119"/>
      <c r="D15" s="119"/>
      <c r="E15" s="119"/>
      <c r="F15" s="112"/>
      <c r="G15" s="154"/>
      <c r="H15" s="155"/>
      <c r="I15" s="44" t="e">
        <f t="shared" ref="I15:I18" si="0">G15/H15*100</f>
        <v>#DIV/0!</v>
      </c>
    </row>
    <row r="16" spans="1:23" ht="18.75" customHeight="1" x14ac:dyDescent="0.2">
      <c r="A16" s="165" t="s">
        <v>271</v>
      </c>
      <c r="B16" s="149" t="s">
        <v>272</v>
      </c>
      <c r="C16" s="139" t="s">
        <v>165</v>
      </c>
      <c r="D16" s="139">
        <v>0</v>
      </c>
      <c r="E16" s="139">
        <v>0</v>
      </c>
      <c r="F16" s="166">
        <v>2263.3000000000002</v>
      </c>
      <c r="G16" s="167">
        <f>D16*F16</f>
        <v>0</v>
      </c>
      <c r="H16" s="167">
        <f>E16*F16</f>
        <v>0</v>
      </c>
      <c r="I16" s="136" t="e">
        <f t="shared" si="0"/>
        <v>#DIV/0!</v>
      </c>
    </row>
    <row r="17" spans="1:9" ht="18.75" customHeight="1" x14ac:dyDescent="0.2">
      <c r="A17" s="160" t="s">
        <v>273</v>
      </c>
      <c r="B17" s="161" t="s">
        <v>274</v>
      </c>
      <c r="C17" s="138" t="s">
        <v>165</v>
      </c>
      <c r="D17" s="138"/>
      <c r="E17" s="138"/>
      <c r="F17" s="162">
        <v>2263.3000000000002</v>
      </c>
      <c r="G17" s="163"/>
      <c r="H17" s="164"/>
      <c r="I17" s="135" t="e">
        <f t="shared" si="0"/>
        <v>#DIV/0!</v>
      </c>
    </row>
    <row r="18" spans="1:9" ht="15.75" x14ac:dyDescent="0.2">
      <c r="A18" s="37" t="s">
        <v>166</v>
      </c>
      <c r="B18" s="38" t="s">
        <v>167</v>
      </c>
      <c r="C18" s="119"/>
      <c r="D18" s="119"/>
      <c r="E18" s="119"/>
      <c r="F18" s="112"/>
      <c r="G18" s="119"/>
      <c r="H18" s="119"/>
      <c r="I18" s="44" t="e">
        <f t="shared" si="0"/>
        <v>#DIV/0!</v>
      </c>
    </row>
    <row r="19" spans="1:9" ht="33.75" customHeight="1" x14ac:dyDescent="0.2">
      <c r="A19" s="165" t="s">
        <v>168</v>
      </c>
      <c r="B19" s="149" t="s">
        <v>169</v>
      </c>
      <c r="C19" s="139" t="s">
        <v>165</v>
      </c>
      <c r="D19" s="139"/>
      <c r="E19" s="139"/>
      <c r="F19" s="166">
        <v>2280</v>
      </c>
      <c r="G19" s="139"/>
      <c r="H19" s="139"/>
      <c r="I19" s="136" t="e">
        <f t="shared" ref="I19:I25" si="1">G19/H19*100</f>
        <v>#DIV/0!</v>
      </c>
    </row>
    <row r="20" spans="1:9" ht="15.75" x14ac:dyDescent="0.2">
      <c r="A20" s="169" t="s">
        <v>170</v>
      </c>
      <c r="B20" s="151" t="s">
        <v>171</v>
      </c>
      <c r="C20" s="153" t="s">
        <v>172</v>
      </c>
      <c r="D20" s="153"/>
      <c r="E20" s="153"/>
      <c r="F20" s="152">
        <v>245.95</v>
      </c>
      <c r="G20" s="153"/>
      <c r="H20" s="153"/>
      <c r="I20" s="137" t="e">
        <f t="shared" si="1"/>
        <v>#DIV/0!</v>
      </c>
    </row>
    <row r="21" spans="1:9" ht="15.75" x14ac:dyDescent="0.2">
      <c r="A21" s="169" t="s">
        <v>173</v>
      </c>
      <c r="B21" s="151" t="s">
        <v>174</v>
      </c>
      <c r="C21" s="153" t="s">
        <v>172</v>
      </c>
      <c r="D21" s="153"/>
      <c r="E21" s="153"/>
      <c r="F21" s="152">
        <v>77.53</v>
      </c>
      <c r="G21" s="153"/>
      <c r="H21" s="153"/>
      <c r="I21" s="137" t="e">
        <f t="shared" si="1"/>
        <v>#DIV/0!</v>
      </c>
    </row>
    <row r="22" spans="1:9" ht="15.75" x14ac:dyDescent="0.2">
      <c r="A22" s="169" t="s">
        <v>175</v>
      </c>
      <c r="B22" s="151" t="s">
        <v>176</v>
      </c>
      <c r="C22" s="153" t="s">
        <v>172</v>
      </c>
      <c r="D22" s="153"/>
      <c r="E22" s="153"/>
      <c r="F22" s="152">
        <v>324.39999999999998</v>
      </c>
      <c r="G22" s="153"/>
      <c r="H22" s="153"/>
      <c r="I22" s="137" t="e">
        <f t="shared" si="1"/>
        <v>#DIV/0!</v>
      </c>
    </row>
    <row r="23" spans="1:9" ht="15.75" x14ac:dyDescent="0.2">
      <c r="A23" s="169" t="s">
        <v>177</v>
      </c>
      <c r="B23" s="151" t="s">
        <v>178</v>
      </c>
      <c r="C23" s="153" t="s">
        <v>172</v>
      </c>
      <c r="D23" s="153"/>
      <c r="E23" s="153"/>
      <c r="F23" s="152">
        <v>301.42</v>
      </c>
      <c r="G23" s="159">
        <f>D23*F23</f>
        <v>0</v>
      </c>
      <c r="H23" s="159">
        <f>E23*F23</f>
        <v>0</v>
      </c>
      <c r="I23" s="137" t="e">
        <f t="shared" si="1"/>
        <v>#DIV/0!</v>
      </c>
    </row>
    <row r="24" spans="1:9" ht="15.75" x14ac:dyDescent="0.2">
      <c r="A24" s="169" t="s">
        <v>179</v>
      </c>
      <c r="B24" s="151" t="s">
        <v>180</v>
      </c>
      <c r="C24" s="153" t="s">
        <v>172</v>
      </c>
      <c r="D24" s="153"/>
      <c r="E24" s="153"/>
      <c r="F24" s="152">
        <v>222.7</v>
      </c>
      <c r="G24" s="153"/>
      <c r="H24" s="153"/>
      <c r="I24" s="137" t="e">
        <f t="shared" si="1"/>
        <v>#DIV/0!</v>
      </c>
    </row>
    <row r="25" spans="1:9" ht="15.75" x14ac:dyDescent="0.2">
      <c r="A25" s="160" t="s">
        <v>181</v>
      </c>
      <c r="B25" s="161" t="s">
        <v>182</v>
      </c>
      <c r="C25" s="138" t="s">
        <v>172</v>
      </c>
      <c r="D25" s="138"/>
      <c r="E25" s="138"/>
      <c r="F25" s="168">
        <v>168.3</v>
      </c>
      <c r="G25" s="138"/>
      <c r="H25" s="138"/>
      <c r="I25" s="135" t="e">
        <f t="shared" si="1"/>
        <v>#DIV/0!</v>
      </c>
    </row>
    <row r="26" spans="1:9" ht="15.75" x14ac:dyDescent="0.2">
      <c r="A26" s="37" t="s">
        <v>183</v>
      </c>
      <c r="B26" s="38"/>
      <c r="C26" s="118" t="s">
        <v>184</v>
      </c>
      <c r="D26" s="118" t="s">
        <v>184</v>
      </c>
      <c r="E26" s="118" t="s">
        <v>184</v>
      </c>
      <c r="F26" s="45" t="s">
        <v>184</v>
      </c>
      <c r="G26" s="13">
        <f>SUM(G13:G25)</f>
        <v>897369.98999999987</v>
      </c>
      <c r="H26" s="13">
        <f>SUM(H13:H25)</f>
        <v>959614.22999999986</v>
      </c>
      <c r="I26" s="13">
        <f>G26/H26*100</f>
        <v>93.513618488129339</v>
      </c>
    </row>
    <row r="27" spans="1:9" ht="15.75" hidden="1" customHeight="1" x14ac:dyDescent="0.2">
      <c r="A27" s="247" t="s">
        <v>185</v>
      </c>
      <c r="B27" s="247"/>
      <c r="C27" s="247"/>
      <c r="D27" s="247"/>
      <c r="E27" s="247"/>
      <c r="F27" s="247"/>
      <c r="G27" s="247"/>
      <c r="H27" s="247"/>
      <c r="I27" s="247"/>
    </row>
    <row r="28" spans="1:9" ht="38.25" hidden="1" customHeight="1" x14ac:dyDescent="0.2">
      <c r="A28" s="43" t="s">
        <v>186</v>
      </c>
      <c r="B28" s="42" t="s">
        <v>187</v>
      </c>
      <c r="C28" s="43" t="s">
        <v>188</v>
      </c>
      <c r="D28" s="119"/>
      <c r="E28" s="119"/>
      <c r="F28" s="43">
        <v>1700.21</v>
      </c>
      <c r="G28" s="119"/>
      <c r="H28" s="119"/>
      <c r="I28" s="44" t="e">
        <f t="shared" ref="I28:I49" si="2">G28/H28*100</f>
        <v>#DIV/0!</v>
      </c>
    </row>
    <row r="29" spans="1:9" ht="32.25" hidden="1" customHeight="1" x14ac:dyDescent="0.2">
      <c r="A29" s="43" t="s">
        <v>189</v>
      </c>
      <c r="B29" s="42" t="s">
        <v>190</v>
      </c>
      <c r="C29" s="43" t="s">
        <v>188</v>
      </c>
      <c r="D29" s="119"/>
      <c r="E29" s="119"/>
      <c r="F29" s="43">
        <v>209.74</v>
      </c>
      <c r="G29" s="119"/>
      <c r="H29" s="119"/>
      <c r="I29" s="44" t="e">
        <f t="shared" si="2"/>
        <v>#DIV/0!</v>
      </c>
    </row>
    <row r="30" spans="1:9" ht="33.75" hidden="1" customHeight="1" x14ac:dyDescent="0.2">
      <c r="A30" s="43" t="s">
        <v>191</v>
      </c>
      <c r="B30" s="42" t="s">
        <v>192</v>
      </c>
      <c r="C30" s="43" t="s">
        <v>188</v>
      </c>
      <c r="D30" s="119"/>
      <c r="E30" s="119"/>
      <c r="F30" s="43">
        <v>282.60000000000002</v>
      </c>
      <c r="G30" s="119"/>
      <c r="H30" s="119"/>
      <c r="I30" s="44" t="e">
        <f t="shared" si="2"/>
        <v>#DIV/0!</v>
      </c>
    </row>
    <row r="31" spans="1:9" ht="36.75" hidden="1" customHeight="1" x14ac:dyDescent="0.2">
      <c r="A31" s="43" t="s">
        <v>193</v>
      </c>
      <c r="B31" s="42" t="s">
        <v>194</v>
      </c>
      <c r="C31" s="43" t="s">
        <v>195</v>
      </c>
      <c r="D31" s="119"/>
      <c r="E31" s="119"/>
      <c r="F31" s="43">
        <v>501.51</v>
      </c>
      <c r="G31" s="119"/>
      <c r="H31" s="119"/>
      <c r="I31" s="44" t="e">
        <f t="shared" si="2"/>
        <v>#DIV/0!</v>
      </c>
    </row>
    <row r="32" spans="1:9" ht="36.75" hidden="1" customHeight="1" x14ac:dyDescent="0.2">
      <c r="A32" s="43" t="s">
        <v>196</v>
      </c>
      <c r="B32" s="42" t="s">
        <v>197</v>
      </c>
      <c r="C32" s="43" t="s">
        <v>195</v>
      </c>
      <c r="D32" s="119"/>
      <c r="E32" s="119"/>
      <c r="F32" s="43">
        <v>444.92</v>
      </c>
      <c r="G32" s="119"/>
      <c r="H32" s="119"/>
      <c r="I32" s="44" t="e">
        <f t="shared" si="2"/>
        <v>#DIV/0!</v>
      </c>
    </row>
    <row r="33" spans="1:9" ht="33.75" hidden="1" customHeight="1" x14ac:dyDescent="0.2">
      <c r="A33" s="43" t="s">
        <v>198</v>
      </c>
      <c r="B33" s="42" t="s">
        <v>199</v>
      </c>
      <c r="C33" s="43" t="s">
        <v>195</v>
      </c>
      <c r="D33" s="119"/>
      <c r="E33" s="119"/>
      <c r="F33" s="43">
        <v>945.2</v>
      </c>
      <c r="G33" s="119"/>
      <c r="H33" s="119"/>
      <c r="I33" s="44" t="e">
        <f t="shared" si="2"/>
        <v>#DIV/0!</v>
      </c>
    </row>
    <row r="34" spans="1:9" ht="31.5" hidden="1" customHeight="1" x14ac:dyDescent="0.2">
      <c r="A34" s="43" t="s">
        <v>200</v>
      </c>
      <c r="B34" s="42" t="s">
        <v>201</v>
      </c>
      <c r="C34" s="43" t="s">
        <v>195</v>
      </c>
      <c r="D34" s="119"/>
      <c r="E34" s="119"/>
      <c r="F34" s="43">
        <v>401.7</v>
      </c>
      <c r="G34" s="119"/>
      <c r="H34" s="119"/>
      <c r="I34" s="44" t="e">
        <f t="shared" si="2"/>
        <v>#DIV/0!</v>
      </c>
    </row>
    <row r="35" spans="1:9" ht="21" customHeight="1" x14ac:dyDescent="0.2">
      <c r="A35" s="248" t="s">
        <v>280</v>
      </c>
      <c r="B35" s="248"/>
      <c r="C35" s="248"/>
      <c r="D35" s="248"/>
      <c r="E35" s="248"/>
      <c r="F35" s="248"/>
      <c r="G35" s="248"/>
      <c r="H35" s="248"/>
      <c r="I35" s="248"/>
    </row>
    <row r="36" spans="1:9" ht="31.5" customHeight="1" x14ac:dyDescent="0.2">
      <c r="A36" s="37" t="s">
        <v>281</v>
      </c>
      <c r="B36" s="38" t="s">
        <v>282</v>
      </c>
      <c r="C36" s="43"/>
      <c r="D36" s="119"/>
      <c r="E36" s="119"/>
      <c r="F36" s="43"/>
      <c r="G36" s="119"/>
      <c r="H36" s="119"/>
      <c r="I36" s="44"/>
    </row>
    <row r="37" spans="1:9" ht="31.5" customHeight="1" x14ac:dyDescent="0.2">
      <c r="A37" s="172" t="s">
        <v>285</v>
      </c>
      <c r="B37" s="149" t="s">
        <v>283</v>
      </c>
      <c r="C37" s="139" t="s">
        <v>284</v>
      </c>
      <c r="D37" s="139"/>
      <c r="E37" s="139">
        <v>0</v>
      </c>
      <c r="F37" s="173">
        <v>2504.7399999999998</v>
      </c>
      <c r="G37" s="167">
        <f>D37*F37</f>
        <v>0</v>
      </c>
      <c r="H37" s="139"/>
      <c r="I37" s="136"/>
    </row>
    <row r="38" spans="1:9" ht="31.5" customHeight="1" x14ac:dyDescent="0.2">
      <c r="A38" s="169" t="s">
        <v>286</v>
      </c>
      <c r="B38" s="151" t="s">
        <v>287</v>
      </c>
      <c r="C38" s="153" t="s">
        <v>212</v>
      </c>
      <c r="D38" s="153">
        <v>0</v>
      </c>
      <c r="E38" s="153">
        <v>0</v>
      </c>
      <c r="F38" s="174">
        <v>14.39</v>
      </c>
      <c r="G38" s="153">
        <f>D38*F38</f>
        <v>0</v>
      </c>
      <c r="H38" s="153"/>
      <c r="I38" s="137"/>
    </row>
    <row r="39" spans="1:9" ht="31.5" customHeight="1" x14ac:dyDescent="0.2">
      <c r="A39" s="160" t="s">
        <v>288</v>
      </c>
      <c r="B39" s="161" t="s">
        <v>289</v>
      </c>
      <c r="C39" s="138" t="s">
        <v>212</v>
      </c>
      <c r="D39" s="138">
        <v>0</v>
      </c>
      <c r="E39" s="138">
        <v>0</v>
      </c>
      <c r="F39" s="171">
        <v>38.64</v>
      </c>
      <c r="G39" s="138">
        <f>D39*F39</f>
        <v>0</v>
      </c>
      <c r="H39" s="138"/>
      <c r="I39" s="135"/>
    </row>
    <row r="40" spans="1:9" ht="19.5" customHeight="1" x14ac:dyDescent="0.2">
      <c r="A40" s="37" t="s">
        <v>183</v>
      </c>
      <c r="B40" s="42"/>
      <c r="C40" s="119"/>
      <c r="D40" s="119"/>
      <c r="E40" s="119"/>
      <c r="F40" s="157"/>
      <c r="G40" s="13">
        <f>SUM(G37:G39)</f>
        <v>0</v>
      </c>
      <c r="H40" s="119"/>
      <c r="I40" s="44"/>
    </row>
    <row r="41" spans="1:9" ht="18" customHeight="1" x14ac:dyDescent="0.2">
      <c r="A41" s="248" t="s">
        <v>277</v>
      </c>
      <c r="B41" s="248"/>
      <c r="C41" s="248"/>
      <c r="D41" s="248"/>
      <c r="E41" s="248"/>
      <c r="F41" s="248"/>
      <c r="G41" s="248"/>
      <c r="H41" s="248"/>
      <c r="I41" s="248"/>
    </row>
    <row r="42" spans="1:9" ht="31.5" customHeight="1" x14ac:dyDescent="0.2">
      <c r="A42" s="165" t="s">
        <v>262</v>
      </c>
      <c r="B42" s="149" t="s">
        <v>187</v>
      </c>
      <c r="C42" s="150" t="s">
        <v>188</v>
      </c>
      <c r="D42" s="139"/>
      <c r="E42" s="139"/>
      <c r="F42" s="150">
        <v>1700.21</v>
      </c>
      <c r="G42" s="158"/>
      <c r="H42" s="158"/>
      <c r="I42" s="136" t="e">
        <f t="shared" ref="I42:I48" si="3">G42/H42*100</f>
        <v>#DIV/0!</v>
      </c>
    </row>
    <row r="43" spans="1:9" ht="31.5" customHeight="1" x14ac:dyDescent="0.2">
      <c r="A43" s="169" t="s">
        <v>263</v>
      </c>
      <c r="B43" s="151" t="s">
        <v>190</v>
      </c>
      <c r="C43" s="152" t="s">
        <v>188</v>
      </c>
      <c r="D43" s="153"/>
      <c r="E43" s="153"/>
      <c r="F43" s="152">
        <v>209.74</v>
      </c>
      <c r="G43" s="156"/>
      <c r="H43" s="156"/>
      <c r="I43" s="137" t="e">
        <f t="shared" si="3"/>
        <v>#DIV/0!</v>
      </c>
    </row>
    <row r="44" spans="1:9" ht="31.5" customHeight="1" x14ac:dyDescent="0.2">
      <c r="A44" s="169" t="s">
        <v>264</v>
      </c>
      <c r="B44" s="151" t="s">
        <v>192</v>
      </c>
      <c r="C44" s="152" t="s">
        <v>188</v>
      </c>
      <c r="D44" s="153"/>
      <c r="E44" s="153"/>
      <c r="F44" s="152">
        <v>282.60000000000002</v>
      </c>
      <c r="G44" s="156"/>
      <c r="H44" s="156"/>
      <c r="I44" s="137" t="e">
        <f t="shared" si="3"/>
        <v>#DIV/0!</v>
      </c>
    </row>
    <row r="45" spans="1:9" ht="31.5" customHeight="1" x14ac:dyDescent="0.2">
      <c r="A45" s="175" t="s">
        <v>265</v>
      </c>
      <c r="B45" s="176" t="s">
        <v>194</v>
      </c>
      <c r="C45" s="116" t="s">
        <v>195</v>
      </c>
      <c r="D45" s="177"/>
      <c r="E45" s="177"/>
      <c r="F45" s="116">
        <v>501.51</v>
      </c>
      <c r="G45" s="178"/>
      <c r="H45" s="178"/>
      <c r="I45" s="144" t="e">
        <f t="shared" si="3"/>
        <v>#DIV/0!</v>
      </c>
    </row>
    <row r="46" spans="1:9" ht="31.5" customHeight="1" x14ac:dyDescent="0.2">
      <c r="A46" s="169" t="s">
        <v>266</v>
      </c>
      <c r="B46" s="151" t="s">
        <v>197</v>
      </c>
      <c r="C46" s="152" t="s">
        <v>195</v>
      </c>
      <c r="D46" s="153"/>
      <c r="E46" s="153"/>
      <c r="F46" s="152">
        <v>444.92</v>
      </c>
      <c r="G46" s="156"/>
      <c r="H46" s="156"/>
      <c r="I46" s="137" t="e">
        <f t="shared" si="3"/>
        <v>#DIV/0!</v>
      </c>
    </row>
    <row r="47" spans="1:9" ht="31.5" customHeight="1" x14ac:dyDescent="0.2">
      <c r="A47" s="169" t="s">
        <v>268</v>
      </c>
      <c r="B47" s="151" t="s">
        <v>199</v>
      </c>
      <c r="C47" s="152" t="s">
        <v>195</v>
      </c>
      <c r="D47" s="153"/>
      <c r="E47" s="153"/>
      <c r="F47" s="152">
        <v>945.2</v>
      </c>
      <c r="G47" s="159">
        <f>F47*D47</f>
        <v>0</v>
      </c>
      <c r="H47" s="159">
        <f>F47*E47</f>
        <v>0</v>
      </c>
      <c r="I47" s="137" t="e">
        <f t="shared" si="3"/>
        <v>#DIV/0!</v>
      </c>
    </row>
    <row r="48" spans="1:9" ht="31.5" customHeight="1" x14ac:dyDescent="0.2">
      <c r="A48" s="160" t="s">
        <v>267</v>
      </c>
      <c r="B48" s="161" t="s">
        <v>201</v>
      </c>
      <c r="C48" s="168" t="s">
        <v>195</v>
      </c>
      <c r="D48" s="138"/>
      <c r="E48" s="138"/>
      <c r="F48" s="168">
        <v>401.7</v>
      </c>
      <c r="G48" s="170">
        <f>D48*F48</f>
        <v>0</v>
      </c>
      <c r="H48" s="170">
        <f>E48*F48</f>
        <v>0</v>
      </c>
      <c r="I48" s="135" t="e">
        <f t="shared" si="3"/>
        <v>#DIV/0!</v>
      </c>
    </row>
    <row r="49" spans="1:9" ht="23.25" customHeight="1" x14ac:dyDescent="0.2">
      <c r="A49" s="37" t="s">
        <v>183</v>
      </c>
      <c r="B49" s="38" t="s">
        <v>184</v>
      </c>
      <c r="C49" s="118" t="s">
        <v>184</v>
      </c>
      <c r="D49" s="118" t="s">
        <v>184</v>
      </c>
      <c r="E49" s="118" t="s">
        <v>184</v>
      </c>
      <c r="F49" s="45" t="s">
        <v>184</v>
      </c>
      <c r="G49" s="13">
        <f>SUM(G42:G48)</f>
        <v>0</v>
      </c>
      <c r="H49" s="13">
        <f>SUM(H42:H48)</f>
        <v>0</v>
      </c>
      <c r="I49" s="44" t="e">
        <f t="shared" si="2"/>
        <v>#DIV/0!</v>
      </c>
    </row>
    <row r="50" spans="1:9" ht="36" customHeight="1" x14ac:dyDescent="0.2">
      <c r="A50" s="37" t="s">
        <v>202</v>
      </c>
      <c r="B50" s="46" t="s">
        <v>184</v>
      </c>
      <c r="C50" s="118" t="s">
        <v>184</v>
      </c>
      <c r="D50" s="118" t="s">
        <v>184</v>
      </c>
      <c r="E50" s="118" t="s">
        <v>184</v>
      </c>
      <c r="F50" s="118" t="s">
        <v>184</v>
      </c>
      <c r="G50" s="13">
        <f>G26+G49</f>
        <v>897369.98999999987</v>
      </c>
      <c r="H50" s="13">
        <f>H26+H49</f>
        <v>959614.22999999986</v>
      </c>
      <c r="I50" s="13">
        <f>G50/H50*100</f>
        <v>93.513618488129339</v>
      </c>
    </row>
    <row r="51" spans="1:9" ht="15.75" customHeight="1" x14ac:dyDescent="0.2">
      <c r="A51" s="247" t="s">
        <v>13</v>
      </c>
      <c r="B51" s="247"/>
      <c r="C51" s="247"/>
      <c r="D51" s="247"/>
      <c r="E51" s="247"/>
      <c r="F51" s="247"/>
      <c r="G51" s="247"/>
      <c r="H51" s="247"/>
      <c r="I51" s="247"/>
    </row>
    <row r="52" spans="1:9" ht="31.5" x14ac:dyDescent="0.2">
      <c r="A52" s="181" t="s">
        <v>203</v>
      </c>
      <c r="B52" s="149" t="s">
        <v>204</v>
      </c>
      <c r="C52" s="150" t="s">
        <v>205</v>
      </c>
      <c r="D52" s="139"/>
      <c r="E52" s="139"/>
      <c r="F52" s="150">
        <v>1340.39</v>
      </c>
      <c r="G52" s="139"/>
      <c r="H52" s="139"/>
      <c r="I52" s="182" t="e">
        <f>G52/H52*100</f>
        <v>#DIV/0!</v>
      </c>
    </row>
    <row r="53" spans="1:9" ht="38.25" customHeight="1" x14ac:dyDescent="0.2">
      <c r="A53" s="187" t="s">
        <v>206</v>
      </c>
      <c r="B53" s="151" t="s">
        <v>207</v>
      </c>
      <c r="C53" s="152" t="s">
        <v>205</v>
      </c>
      <c r="D53" s="153"/>
      <c r="E53" s="153"/>
      <c r="F53" s="152">
        <v>925.47</v>
      </c>
      <c r="G53" s="153"/>
      <c r="H53" s="153"/>
      <c r="I53" s="188" t="e">
        <f>G53/H53*100</f>
        <v>#DIV/0!</v>
      </c>
    </row>
    <row r="54" spans="1:9" ht="24.75" customHeight="1" x14ac:dyDescent="0.2">
      <c r="A54" s="179" t="s">
        <v>208</v>
      </c>
      <c r="B54" s="161" t="s">
        <v>209</v>
      </c>
      <c r="C54" s="168" t="s">
        <v>205</v>
      </c>
      <c r="D54" s="138"/>
      <c r="E54" s="138"/>
      <c r="F54" s="168">
        <v>252.33</v>
      </c>
      <c r="G54" s="138"/>
      <c r="H54" s="138"/>
      <c r="I54" s="180" t="e">
        <f>G54/H54*100</f>
        <v>#DIV/0!</v>
      </c>
    </row>
    <row r="55" spans="1:9" ht="15.75" x14ac:dyDescent="0.2">
      <c r="A55" s="37" t="s">
        <v>183</v>
      </c>
      <c r="B55" s="38" t="s">
        <v>184</v>
      </c>
      <c r="C55" s="118" t="s">
        <v>184</v>
      </c>
      <c r="D55" s="118" t="s">
        <v>184</v>
      </c>
      <c r="E55" s="118" t="s">
        <v>184</v>
      </c>
      <c r="F55" s="45" t="s">
        <v>184</v>
      </c>
      <c r="G55" s="13">
        <f>SUM(G52:G54)</f>
        <v>0</v>
      </c>
      <c r="H55" s="13">
        <f>SUM(H52:H54)</f>
        <v>0</v>
      </c>
      <c r="I55" s="47" t="e">
        <f>G55/H55*100</f>
        <v>#DIV/0!</v>
      </c>
    </row>
    <row r="56" spans="1:9" ht="15.75" customHeight="1" x14ac:dyDescent="0.2">
      <c r="A56" s="247" t="s">
        <v>210</v>
      </c>
      <c r="B56" s="247"/>
      <c r="C56" s="247"/>
      <c r="D56" s="247"/>
      <c r="E56" s="247"/>
      <c r="F56" s="247"/>
      <c r="G56" s="247"/>
      <c r="H56" s="247"/>
      <c r="I56" s="247"/>
    </row>
    <row r="57" spans="1:9" ht="15.75" x14ac:dyDescent="0.2">
      <c r="A57" s="140" t="s">
        <v>211</v>
      </c>
      <c r="B57" s="141"/>
      <c r="C57" s="142" t="s">
        <v>212</v>
      </c>
      <c r="D57" s="183">
        <v>0</v>
      </c>
      <c r="E57" s="183">
        <v>0</v>
      </c>
      <c r="F57" s="145">
        <v>109.5</v>
      </c>
      <c r="G57" s="142">
        <f>D57*F57</f>
        <v>0</v>
      </c>
      <c r="H57" s="142">
        <f>E57*F57</f>
        <v>0</v>
      </c>
      <c r="I57" s="143" t="e">
        <f t="shared" ref="I57:I63" si="4">G57/H57*100</f>
        <v>#DIV/0!</v>
      </c>
    </row>
    <row r="58" spans="1:9" ht="15.75" x14ac:dyDescent="0.2">
      <c r="A58" s="189" t="s">
        <v>213</v>
      </c>
      <c r="B58" s="146"/>
      <c r="C58" s="148" t="s">
        <v>212</v>
      </c>
      <c r="D58" s="184">
        <v>0</v>
      </c>
      <c r="E58" s="184">
        <v>0</v>
      </c>
      <c r="F58" s="147">
        <v>315.2</v>
      </c>
      <c r="G58" s="148">
        <f>D58*F58</f>
        <v>0</v>
      </c>
      <c r="H58" s="148">
        <f>E58*F58</f>
        <v>0</v>
      </c>
      <c r="I58" s="190" t="e">
        <f t="shared" si="4"/>
        <v>#DIV/0!</v>
      </c>
    </row>
    <row r="59" spans="1:9" ht="15.75" x14ac:dyDescent="0.2">
      <c r="A59" s="41" t="s">
        <v>214</v>
      </c>
      <c r="B59" s="42"/>
      <c r="C59" s="119" t="s">
        <v>212</v>
      </c>
      <c r="D59" s="78">
        <v>0</v>
      </c>
      <c r="E59" s="78">
        <v>0</v>
      </c>
      <c r="F59" s="43">
        <v>444</v>
      </c>
      <c r="G59" s="119">
        <f>D59*F59</f>
        <v>0</v>
      </c>
      <c r="H59" s="119">
        <f>E59*F59</f>
        <v>0</v>
      </c>
      <c r="I59" s="44" t="e">
        <f t="shared" si="4"/>
        <v>#DIV/0!</v>
      </c>
    </row>
    <row r="60" spans="1:9" ht="15.75" x14ac:dyDescent="0.2">
      <c r="A60" s="41" t="s">
        <v>215</v>
      </c>
      <c r="B60" s="42"/>
      <c r="C60" s="119" t="s">
        <v>212</v>
      </c>
      <c r="D60" s="79">
        <v>49.9</v>
      </c>
      <c r="E60" s="71">
        <v>68</v>
      </c>
      <c r="F60" s="43">
        <v>1500</v>
      </c>
      <c r="G60" s="14">
        <f>D60*F60</f>
        <v>74850</v>
      </c>
      <c r="H60" s="14">
        <f>E60*F60</f>
        <v>102000</v>
      </c>
      <c r="I60" s="44">
        <f t="shared" si="4"/>
        <v>73.382352941176464</v>
      </c>
    </row>
    <row r="61" spans="1:9" ht="15.75" x14ac:dyDescent="0.2">
      <c r="A61" s="165" t="s">
        <v>216</v>
      </c>
      <c r="B61" s="149"/>
      <c r="C61" s="139" t="s">
        <v>212</v>
      </c>
      <c r="D61" s="185">
        <v>570.79999999999995</v>
      </c>
      <c r="E61" s="186">
        <v>679</v>
      </c>
      <c r="F61" s="150">
        <v>296.3</v>
      </c>
      <c r="G61" s="167">
        <f>D61*F61</f>
        <v>169128.03999999998</v>
      </c>
      <c r="H61" s="167">
        <f>E61*F61</f>
        <v>201187.7</v>
      </c>
      <c r="I61" s="136">
        <f t="shared" si="4"/>
        <v>84.064801178203226</v>
      </c>
    </row>
    <row r="62" spans="1:9" ht="15.75" x14ac:dyDescent="0.2">
      <c r="A62" s="160" t="s">
        <v>217</v>
      </c>
      <c r="B62" s="161"/>
      <c r="C62" s="138" t="s">
        <v>218</v>
      </c>
      <c r="D62" s="138"/>
      <c r="E62" s="138"/>
      <c r="F62" s="168" t="s">
        <v>219</v>
      </c>
      <c r="G62" s="138"/>
      <c r="H62" s="138"/>
      <c r="I62" s="135" t="e">
        <f t="shared" si="4"/>
        <v>#DIV/0!</v>
      </c>
    </row>
    <row r="63" spans="1:9" ht="15.75" x14ac:dyDescent="0.2">
      <c r="A63" s="37" t="s">
        <v>183</v>
      </c>
      <c r="B63" s="38" t="s">
        <v>184</v>
      </c>
      <c r="C63" s="118" t="s">
        <v>184</v>
      </c>
      <c r="D63" s="118" t="s">
        <v>184</v>
      </c>
      <c r="E63" s="118" t="s">
        <v>184</v>
      </c>
      <c r="F63" s="45" t="s">
        <v>184</v>
      </c>
      <c r="G63" s="13">
        <f>SUM(G57:G62)</f>
        <v>243978.03999999998</v>
      </c>
      <c r="H63" s="13">
        <f>SUM(H57:H62)</f>
        <v>303187.7</v>
      </c>
      <c r="I63" s="13">
        <f t="shared" si="4"/>
        <v>80.47095578085785</v>
      </c>
    </row>
    <row r="64" spans="1:9" ht="15.75" x14ac:dyDescent="0.25">
      <c r="A64" s="6"/>
      <c r="B64" s="30"/>
      <c r="C64" s="6"/>
      <c r="D64" s="6"/>
      <c r="E64" s="6"/>
      <c r="F64" s="6"/>
      <c r="G64" s="6"/>
      <c r="H64" s="6"/>
      <c r="I64" s="6"/>
    </row>
    <row r="65" spans="1:9" ht="15.75" x14ac:dyDescent="0.25">
      <c r="A65" s="244" t="s">
        <v>220</v>
      </c>
      <c r="B65" s="244"/>
      <c r="C65" s="244"/>
      <c r="D65" s="244"/>
      <c r="E65" s="244"/>
      <c r="F65" s="244"/>
      <c r="G65" s="48"/>
      <c r="H65" s="48"/>
      <c r="I65" s="48"/>
    </row>
    <row r="66" spans="1:9" ht="15.75" x14ac:dyDescent="0.25">
      <c r="A66" s="48" t="s">
        <v>221</v>
      </c>
      <c r="B66" s="49"/>
      <c r="C66" s="48"/>
      <c r="D66" s="48"/>
      <c r="E66" s="48"/>
      <c r="F66" s="48"/>
      <c r="G66" s="48"/>
      <c r="H66" s="48"/>
      <c r="I66" s="48"/>
    </row>
    <row r="67" spans="1:9" ht="17.25" customHeight="1" x14ac:dyDescent="0.2">
      <c r="A67" s="245" t="s">
        <v>222</v>
      </c>
      <c r="B67" s="245"/>
      <c r="C67" s="245"/>
      <c r="D67" s="245"/>
      <c r="E67" s="245"/>
      <c r="F67" s="245"/>
      <c r="G67" s="245"/>
      <c r="H67" s="245"/>
      <c r="I67" s="245"/>
    </row>
  </sheetData>
  <mergeCells count="19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65:F65"/>
    <mergeCell ref="A67:I67"/>
    <mergeCell ref="A10:I10"/>
    <mergeCell ref="A11:I11"/>
    <mergeCell ref="A27:I27"/>
    <mergeCell ref="A51:I51"/>
    <mergeCell ref="A56:I56"/>
    <mergeCell ref="A41:I41"/>
    <mergeCell ref="A35:I35"/>
  </mergeCells>
  <printOptions horizontalCentered="1"/>
  <pageMargins left="0.59027777777777801" right="0.59027777777777801" top="0.78749999999999998" bottom="0.39374999999999999" header="0.51180555555555496" footer="0.51180555555555496"/>
  <pageSetup paperSize="9" scale="62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zoomScale="75" zoomScaleNormal="100" zoomScalePageLayoutView="75" workbookViewId="0">
      <selection activeCell="C14" sqref="C14"/>
    </sheetView>
  </sheetViews>
  <sheetFormatPr defaultRowHeight="12.75" x14ac:dyDescent="0.2"/>
  <cols>
    <col min="1" max="1" width="4.85546875"/>
    <col min="2" max="2" width="36.42578125"/>
    <col min="3" max="3" width="36.42578125" customWidth="1"/>
    <col min="4" max="4" width="32.140625" customWidth="1"/>
    <col min="5" max="5" width="17.5703125"/>
    <col min="6" max="6" width="16.42578125"/>
    <col min="7" max="7" width="19"/>
    <col min="8" max="8" width="22.42578125"/>
    <col min="9" max="1025" width="8.5703125"/>
  </cols>
  <sheetData>
    <row r="1" spans="1:9" ht="19.5" customHeight="1" x14ac:dyDescent="0.25">
      <c r="A1" s="6"/>
      <c r="B1" s="6"/>
      <c r="C1" s="6"/>
      <c r="D1" s="6"/>
      <c r="E1" s="6"/>
      <c r="F1" s="6"/>
      <c r="G1" s="50"/>
      <c r="H1" s="51" t="s">
        <v>223</v>
      </c>
      <c r="I1" s="52"/>
    </row>
    <row r="2" spans="1:9" ht="21" customHeight="1" x14ac:dyDescent="0.2">
      <c r="A2" s="53"/>
      <c r="B2" s="53"/>
      <c r="C2" s="53"/>
      <c r="D2" s="53"/>
      <c r="E2" s="53"/>
      <c r="F2" s="53"/>
      <c r="G2" s="53"/>
      <c r="H2" s="53"/>
    </row>
    <row r="3" spans="1:9" ht="25.5" customHeight="1" x14ac:dyDescent="0.2">
      <c r="A3" s="253" t="s">
        <v>224</v>
      </c>
      <c r="B3" s="253"/>
      <c r="C3" s="253"/>
      <c r="D3" s="253"/>
      <c r="E3" s="253"/>
      <c r="F3" s="253"/>
      <c r="G3" s="253"/>
      <c r="H3" s="253"/>
    </row>
    <row r="4" spans="1:9" ht="21.75" customHeight="1" x14ac:dyDescent="0.2">
      <c r="A4" s="253" t="s">
        <v>225</v>
      </c>
      <c r="B4" s="253"/>
      <c r="C4" s="253"/>
      <c r="D4" s="253"/>
      <c r="E4" s="253"/>
      <c r="F4" s="253"/>
      <c r="G4" s="253"/>
      <c r="H4" s="253"/>
    </row>
    <row r="5" spans="1:9" ht="18" customHeight="1" x14ac:dyDescent="0.2">
      <c r="A5" s="54"/>
      <c r="B5" s="54"/>
      <c r="C5" s="54"/>
      <c r="D5" s="55"/>
      <c r="E5" s="55"/>
      <c r="F5" s="55"/>
      <c r="G5" s="55"/>
      <c r="H5" s="53"/>
    </row>
    <row r="6" spans="1:9" ht="97.5" customHeight="1" x14ac:dyDescent="0.2">
      <c r="A6" s="36" t="s">
        <v>226</v>
      </c>
      <c r="B6" s="36" t="s">
        <v>227</v>
      </c>
      <c r="C6" s="36" t="s">
        <v>228</v>
      </c>
      <c r="D6" s="36" t="s">
        <v>229</v>
      </c>
      <c r="E6" s="58" t="s">
        <v>248</v>
      </c>
      <c r="F6" s="36" t="s">
        <v>230</v>
      </c>
      <c r="G6" s="36" t="s">
        <v>231</v>
      </c>
      <c r="H6" s="36" t="s">
        <v>232</v>
      </c>
    </row>
    <row r="7" spans="1:9" ht="66.75" customHeight="1" x14ac:dyDescent="0.2">
      <c r="A7" s="254" t="s">
        <v>233</v>
      </c>
      <c r="B7" s="56" t="s">
        <v>234</v>
      </c>
      <c r="C7" s="77" t="s">
        <v>235</v>
      </c>
      <c r="D7" s="41" t="s">
        <v>251</v>
      </c>
      <c r="E7" s="43" t="s">
        <v>297</v>
      </c>
      <c r="F7" s="39">
        <v>51.17</v>
      </c>
      <c r="G7" s="39">
        <v>4</v>
      </c>
      <c r="H7" s="39" t="s">
        <v>236</v>
      </c>
    </row>
    <row r="8" spans="1:9" ht="18" hidden="1" customHeight="1" x14ac:dyDescent="0.2">
      <c r="A8" s="254"/>
      <c r="B8" s="57"/>
      <c r="C8" s="255" t="s">
        <v>235</v>
      </c>
      <c r="D8" s="41"/>
      <c r="E8" s="39"/>
      <c r="F8" s="39"/>
      <c r="G8" s="39"/>
      <c r="H8" s="39"/>
    </row>
    <row r="9" spans="1:9" ht="16.5" hidden="1" customHeight="1" x14ac:dyDescent="0.2">
      <c r="A9" s="254"/>
      <c r="B9" s="57"/>
      <c r="C9" s="255"/>
      <c r="D9" s="41"/>
      <c r="E9" s="39"/>
      <c r="F9" s="39"/>
      <c r="G9" s="39"/>
      <c r="H9" s="39"/>
    </row>
    <row r="10" spans="1:9" ht="31.15" customHeight="1" x14ac:dyDescent="0.25">
      <c r="A10" s="205" t="s">
        <v>237</v>
      </c>
      <c r="B10" s="56" t="s">
        <v>234</v>
      </c>
      <c r="C10" s="208" t="s">
        <v>298</v>
      </c>
      <c r="D10" s="209" t="s">
        <v>251</v>
      </c>
      <c r="E10" s="157" t="s">
        <v>299</v>
      </c>
      <c r="F10" s="210">
        <v>22.215</v>
      </c>
      <c r="G10" s="210">
        <v>3</v>
      </c>
      <c r="H10" s="210" t="s">
        <v>236</v>
      </c>
    </row>
    <row r="11" spans="1:9" ht="38.25" customHeight="1" x14ac:dyDescent="0.2">
      <c r="A11" s="205" t="s">
        <v>238</v>
      </c>
      <c r="B11" s="41" t="s">
        <v>301</v>
      </c>
      <c r="C11" s="77" t="s">
        <v>246</v>
      </c>
      <c r="D11" s="41" t="s">
        <v>249</v>
      </c>
      <c r="E11" s="43" t="s">
        <v>300</v>
      </c>
      <c r="F11" s="39">
        <v>16.036999999999999</v>
      </c>
      <c r="G11" s="39">
        <v>3</v>
      </c>
      <c r="H11" s="39" t="s">
        <v>236</v>
      </c>
    </row>
    <row r="12" spans="1:9" ht="39" customHeight="1" x14ac:dyDescent="0.2">
      <c r="A12" s="205" t="s">
        <v>240</v>
      </c>
      <c r="B12" s="41" t="s">
        <v>239</v>
      </c>
      <c r="C12" s="77" t="s">
        <v>247</v>
      </c>
      <c r="D12" s="41" t="s">
        <v>279</v>
      </c>
      <c r="E12" s="43" t="s">
        <v>302</v>
      </c>
      <c r="F12" s="39">
        <v>53.52</v>
      </c>
      <c r="G12" s="39">
        <v>6</v>
      </c>
      <c r="H12" s="43" t="s">
        <v>303</v>
      </c>
    </row>
    <row r="13" spans="1:9" ht="39" customHeight="1" x14ac:dyDescent="0.2">
      <c r="A13" s="212" t="s">
        <v>243</v>
      </c>
      <c r="B13" s="41" t="s">
        <v>241</v>
      </c>
      <c r="C13" s="213" t="s">
        <v>242</v>
      </c>
      <c r="D13" s="41" t="s">
        <v>250</v>
      </c>
      <c r="E13" s="43" t="s">
        <v>304</v>
      </c>
      <c r="F13" s="212">
        <v>28.062999999999999</v>
      </c>
      <c r="G13" s="212">
        <v>3</v>
      </c>
      <c r="H13" s="212" t="s">
        <v>236</v>
      </c>
    </row>
    <row r="14" spans="1:9" ht="55.15" customHeight="1" x14ac:dyDescent="0.2">
      <c r="A14" s="205" t="s">
        <v>308</v>
      </c>
      <c r="B14" s="41" t="s">
        <v>312</v>
      </c>
      <c r="C14" s="77" t="s">
        <v>309</v>
      </c>
      <c r="D14" s="41" t="s">
        <v>310</v>
      </c>
      <c r="E14" s="43" t="s">
        <v>311</v>
      </c>
      <c r="F14" s="39">
        <v>20</v>
      </c>
      <c r="G14" s="39">
        <v>4</v>
      </c>
      <c r="H14" s="39" t="s">
        <v>236</v>
      </c>
    </row>
    <row r="15" spans="1:9" ht="22.5" customHeight="1" x14ac:dyDescent="0.2">
      <c r="A15" s="256" t="s">
        <v>183</v>
      </c>
      <c r="B15" s="256"/>
      <c r="C15" s="256"/>
      <c r="D15" s="256"/>
      <c r="E15" s="35"/>
      <c r="F15" s="35">
        <f>SUM(F7:F14)</f>
        <v>191.005</v>
      </c>
      <c r="G15" s="35">
        <f>SUM(G7:G14)</f>
        <v>23</v>
      </c>
      <c r="H15" s="35"/>
    </row>
  </sheetData>
  <mergeCells count="5">
    <mergeCell ref="A3:H3"/>
    <mergeCell ref="A4:H4"/>
    <mergeCell ref="A7:A9"/>
    <mergeCell ref="C8:C9"/>
    <mergeCell ref="A15:D15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Молоцило</cp:lastModifiedBy>
  <cp:revision>5</cp:revision>
  <cp:lastPrinted>2020-06-03T02:44:33Z</cp:lastPrinted>
  <dcterms:created xsi:type="dcterms:W3CDTF">2006-03-06T08:26:24Z</dcterms:created>
  <dcterms:modified xsi:type="dcterms:W3CDTF">2020-06-16T02:32:44Z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